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510" yWindow="555" windowWidth="19440" windowHeight="13740"/>
  </bookViews>
  <sheets>
    <sheet name="доходы" sheetId="6" r:id="rId1"/>
  </sheets>
  <definedNames>
    <definedName name="_xlnm.Print_Titles" localSheetId="0">доходы!$6:$8</definedName>
  </definedNames>
  <calcPr calcId="125725"/>
</workbook>
</file>

<file path=xl/calcChain.xml><?xml version="1.0" encoding="utf-8"?>
<calcChain xmlns="http://schemas.openxmlformats.org/spreadsheetml/2006/main">
  <c r="AB30" i="6"/>
  <c r="AA35"/>
  <c r="AA41"/>
  <c r="AA34"/>
  <c r="AC36"/>
  <c r="AB70" l="1"/>
  <c r="AB54"/>
  <c r="AB14"/>
  <c r="AB15"/>
  <c r="AB17"/>
  <c r="AB18"/>
  <c r="AB19"/>
  <c r="AB20"/>
  <c r="AB21"/>
  <c r="AB22"/>
  <c r="AB23"/>
  <c r="AB24"/>
  <c r="AB25"/>
  <c r="AB26"/>
  <c r="AB27"/>
  <c r="AB28"/>
  <c r="AB29"/>
  <c r="AB31"/>
  <c r="AB32"/>
  <c r="AB33"/>
  <c r="AB38"/>
  <c r="AB40"/>
  <c r="AB43"/>
  <c r="AB44"/>
  <c r="AB45"/>
  <c r="AB46"/>
  <c r="AB47"/>
  <c r="AB48"/>
  <c r="AB49"/>
  <c r="AB50"/>
  <c r="AB51"/>
  <c r="AB52"/>
  <c r="AB53"/>
  <c r="AB55"/>
  <c r="AB58"/>
  <c r="AB59"/>
  <c r="AB60"/>
  <c r="AB61"/>
  <c r="AB62"/>
  <c r="AB63"/>
  <c r="AB64"/>
  <c r="AB65"/>
  <c r="AB66"/>
  <c r="AB67"/>
  <c r="AB68"/>
  <c r="AB69"/>
  <c r="AB71"/>
  <c r="AB72"/>
  <c r="AB10"/>
  <c r="AB12"/>
  <c r="AB13"/>
  <c r="AC9"/>
  <c r="AC16"/>
  <c r="AB36"/>
  <c r="AC55"/>
  <c r="AC41"/>
  <c r="AA57"/>
  <c r="AA56" s="1"/>
  <c r="AA55" s="1"/>
  <c r="AA42"/>
  <c r="AB41" s="1"/>
  <c r="AA37"/>
  <c r="AA36" s="1"/>
  <c r="AA24"/>
  <c r="AA22"/>
  <c r="AA21" s="1"/>
  <c r="AA16"/>
  <c r="AB16" l="1"/>
  <c r="AB42"/>
  <c r="AB37"/>
  <c r="AA11"/>
  <c r="AB11" s="1"/>
  <c r="AN12"/>
  <c r="AN13"/>
  <c r="AN14"/>
  <c r="AN15"/>
  <c r="AN17"/>
  <c r="AN18"/>
  <c r="AN19"/>
  <c r="AN20"/>
  <c r="AN21"/>
  <c r="AN23"/>
  <c r="AN25"/>
  <c r="AN26"/>
  <c r="AN27"/>
  <c r="AN28"/>
  <c r="AN29"/>
  <c r="AN30"/>
  <c r="AN31"/>
  <c r="AN32"/>
  <c r="AN33"/>
  <c r="AN38"/>
  <c r="AN39"/>
  <c r="AN40"/>
  <c r="AN43"/>
  <c r="AN44"/>
  <c r="AN45"/>
  <c r="AN46"/>
  <c r="AN47"/>
  <c r="AN48"/>
  <c r="AN49"/>
  <c r="AN50"/>
  <c r="AN51"/>
  <c r="AN56"/>
  <c r="AN58"/>
  <c r="AN59"/>
  <c r="AN60"/>
  <c r="AN61"/>
  <c r="AN62"/>
  <c r="AN63"/>
  <c r="AN64"/>
  <c r="AN65"/>
  <c r="AN66"/>
  <c r="AN67"/>
  <c r="AN68"/>
  <c r="AN69"/>
  <c r="AN71"/>
  <c r="AN72"/>
  <c r="AN73"/>
  <c r="AD11"/>
  <c r="AE11"/>
  <c r="AF11"/>
  <c r="AG11"/>
  <c r="AH11"/>
  <c r="AI11"/>
  <c r="AJ11"/>
  <c r="AK11"/>
  <c r="AL11"/>
  <c r="AM11"/>
  <c r="AD55"/>
  <c r="AE55"/>
  <c r="AF55"/>
  <c r="AG55"/>
  <c r="AH55"/>
  <c r="AI55"/>
  <c r="AJ55"/>
  <c r="AK55"/>
  <c r="AL55"/>
  <c r="AM55"/>
  <c r="AN55" s="1"/>
  <c r="AD36"/>
  <c r="AE36"/>
  <c r="AF36"/>
  <c r="AG36"/>
  <c r="AH36"/>
  <c r="AI36"/>
  <c r="AJ36"/>
  <c r="AK36"/>
  <c r="AL36"/>
  <c r="AM36"/>
  <c r="AD41"/>
  <c r="AE41"/>
  <c r="AF41"/>
  <c r="AG41"/>
  <c r="AH41"/>
  <c r="AI41"/>
  <c r="AJ41"/>
  <c r="AK41"/>
  <c r="AL41"/>
  <c r="AM41"/>
  <c r="AN41" s="1"/>
  <c r="AN37"/>
  <c r="AN24"/>
  <c r="AN16"/>
  <c r="AB34" l="1"/>
  <c r="AB35"/>
  <c r="AJ35"/>
  <c r="AJ34" s="1"/>
  <c r="AJ9" s="1"/>
  <c r="AM35"/>
  <c r="AI35"/>
  <c r="AI34" s="1"/>
  <c r="AE35"/>
  <c r="AE34" s="1"/>
  <c r="AE9" s="1"/>
  <c r="AG35"/>
  <c r="AG34" s="1"/>
  <c r="AG9" s="1"/>
  <c r="AN57"/>
  <c r="AN42"/>
  <c r="AN22"/>
  <c r="AK35"/>
  <c r="AK34" s="1"/>
  <c r="AK9" s="1"/>
  <c r="AF35"/>
  <c r="AF34" s="1"/>
  <c r="AF9" s="1"/>
  <c r="AI9"/>
  <c r="AL35"/>
  <c r="AL34" s="1"/>
  <c r="AL9" s="1"/>
  <c r="AH35"/>
  <c r="AH34" s="1"/>
  <c r="AH9" s="1"/>
  <c r="AD35"/>
  <c r="AD34" s="1"/>
  <c r="AD9" s="1"/>
  <c r="AN36"/>
  <c r="AN11"/>
  <c r="AA9" l="1"/>
  <c r="AB9" s="1"/>
  <c r="AN35"/>
  <c r="AM34"/>
  <c r="AM9" s="1"/>
  <c r="AN34" l="1"/>
  <c r="AN9"/>
</calcChain>
</file>

<file path=xl/sharedStrings.xml><?xml version="1.0" encoding="utf-8"?>
<sst xmlns="http://schemas.openxmlformats.org/spreadsheetml/2006/main" count="222" uniqueCount="180">
  <si>
    <t xml:space="preserve">                                                               1. Доходы бюджета</t>
  </si>
  <si>
    <t>Наименование 
показателя</t>
  </si>
  <si>
    <t>Код дохода по бюджетной классификации</t>
  </si>
  <si>
    <t>Утвержденные бюджетные назначения</t>
  </si>
  <si>
    <t>консолидированный бюджет субъекта Российской Федерации и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</si>
  <si>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</si>
  <si>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</si>
  <si>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</si>
  <si>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</si>
  <si>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</si>
  <si>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</si>
  <si>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</si>
  <si>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</si>
  <si>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</si>
  <si>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</si>
  <si>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</si>
  <si>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</si>
  <si>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внутр городских муниципальных образований городов федерального значения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</si>
  <si>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</si>
  <si>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</si>
  <si>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</si>
  <si>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</si>
  <si>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</si>
  <si>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</si>
  <si>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</si>
  <si>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</si>
  <si>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</si>
  <si>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</si>
  <si>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</si>
  <si>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</si>
  <si>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</si>
  <si>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</si>
  <si>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</si>
  <si>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</si>
  <si>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</si>
  <si>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</si>
  <si>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</si>
  <si>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</si>
  <si>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</si>
  <si>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</si>
  <si>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</si>
  <si>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</si>
  <si>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</si>
  <si>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</si>
  <si>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Доходы бюджета - ИТОГО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</si>
  <si>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</si>
  <si>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</si>
  <si>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</si>
  <si>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</si>
  <si>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</si>
  <si>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</si>
  <si>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</si>
  <si>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</si>
  <si>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</si>
  <si>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</si>
  <si>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</si>
  <si>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</si>
  <si>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</si>
  <si>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</si>
  <si>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</si>
  <si>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</si>
  <si>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</si>
  <si>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</si>
  <si>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 Единый сельскохозяйственный налог</t>
  </si>
  <si>
    <t xml:space="preserve"> 000 1050300001 0000 110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</si>
  <si>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</si>
  <si>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</si>
  <si>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</si>
  <si>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</si>
  <si>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</si>
  <si>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</si>
  <si>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организаций</t>
  </si>
  <si>
    <t xml:space="preserve"> 000 1060200002 0000 110</t>
  </si>
  <si>
    <t xml:space="preserve">  Земельный налог</t>
  </si>
  <si>
    <t xml:space="preserve"> 000 1060600000 0000 110</t>
  </si>
  <si>
    <t xml:space="preserve">  ГОСУДАРСТВЕННАЯ ПОШЛИНА</t>
  </si>
  <si>
    <t xml:space="preserve"> 000 1080000000 0000 000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</si>
  <si>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</si>
  <si>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</si>
  <si>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</si>
  <si>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</si>
  <si>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ПЛАТЕЖИ ПРИ ПОЛЬЗОВАНИИ ПРИРОДНЫМИ РЕСУРСАМИ</t>
  </si>
  <si>
    <t xml:space="preserve"> 000 1120000000 0000 000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</si>
  <si>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</si>
  <si>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</si>
  <si>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ПРОДАЖИ МАТЕРИАЛЬНЫХ И НЕМАТЕРИАЛЬНЫХ АКТИВОВ</t>
  </si>
  <si>
    <t xml:space="preserve"> 000 1140000000 0000 000</t>
  </si>
  <si>
    <t xml:space="preserve">  АДМИНИСТРАТИВНЫЕ ПЛАТЕЖИ И СБОРЫ</t>
  </si>
  <si>
    <t xml:space="preserve"> 000 1150000000 0000 000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</si>
  <si>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</si>
  <si>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</si>
  <si>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</si>
  <si>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</si>
  <si>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</si>
  <si>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</si>
  <si>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</si>
  <si>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</si>
  <si>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</si>
  <si>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</si>
  <si>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</si>
  <si>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</si>
  <si>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000 2021500105 0000 150</t>
  </si>
  <si>
    <t xml:space="preserve"> 000 2021500110 0000 150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</si>
  <si>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</si>
  <si>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</si>
  <si>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</si>
  <si>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000 2022021600 0000 150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</si>
  <si>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</si>
  <si>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000 2022021605 0000 150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</si>
  <si>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</si>
  <si>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</si>
  <si>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муниципальных районов на реализацию мероприятий по обеспечению жильем молодых семей</t>
  </si>
  <si>
    <t xml:space="preserve"> 000 2022549705 0000 150</t>
  </si>
  <si>
    <t xml:space="preserve">  Субсидия бюджетам на поддержку отрасли культуры</t>
  </si>
  <si>
    <t xml:space="preserve"> 000 2022551900 0000 150</t>
  </si>
  <si>
    <t xml:space="preserve"> 000 2022551905 0000 150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</si>
  <si>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</si>
  <si>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</si>
  <si>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муниципальных районов на реализацию программ формирования современной городской среды</t>
  </si>
  <si>
    <t xml:space="preserve"> 000 2022555505 0000 150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</si>
  <si>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</si>
  <si>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</si>
  <si>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</si>
  <si>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</si>
  <si>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</si>
  <si>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</si>
  <si>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</si>
  <si>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000 2023002900 0000 150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</si>
  <si>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</si>
  <si>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</si>
  <si>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</si>
  <si>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</si>
  <si>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</si>
  <si>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</si>
  <si>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</si>
  <si>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</si>
  <si>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</si>
  <si>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</si>
  <si>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</si>
  <si>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</si>
  <si>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>Иные межбюджетные трансферты</t>
  </si>
  <si>
    <t xml:space="preserve"> 000 2024999905 0000 150</t>
  </si>
  <si>
    <t>приложение № 1</t>
  </si>
  <si>
    <t>приложение №1</t>
  </si>
  <si>
    <t>тыс.рублей</t>
  </si>
  <si>
    <t xml:space="preserve"> Дотации бюджетам муниципальных районов на поддержку мер по обеспечению сбалансированности бюджетов</t>
  </si>
  <si>
    <t>000 2021500205 0000 151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</si>
  <si>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</si>
  <si>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 xml:space="preserve">  Дотации бюджетам сельских поселений на выравнивание бюджетной обеспеченности из бюджетов субъектов Российской Федерации</t>
  </si>
  <si>
    <t>000 202259905 0000 150</t>
  </si>
  <si>
    <t xml:space="preserve"> 2 02 30024 05 0062 150</t>
  </si>
  <si>
    <t>Субвенции бюджетам муниципальных районов на обеспечение государственных гарантий прав граждан на получение дошкольного образования в общеобразовательных учреждениях</t>
  </si>
  <si>
    <t xml:space="preserve"> 2 02 03024 05 0063 150</t>
  </si>
  <si>
    <t>Субвенции бюджетам муниципальных районов  на обеспечение государственных гарантии прав граждан на получение общего, основного общего, среднего (полного) общего образования в общеобразовательных учреждениях</t>
  </si>
  <si>
    <t xml:space="preserve"> 2 02 30024 05 0067 150</t>
  </si>
  <si>
    <t xml:space="preserve">Субвенции бюджетам муниципальных районов на организацию и поддержку учреждений культуры </t>
  </si>
  <si>
    <t xml:space="preserve"> 2 02 30024 05 0073 150</t>
  </si>
  <si>
    <t>Субвенция бюджетам муниципальных районов по расчету и предоставлению дотаций на выравнивание бюджетной обеспеченности поселений из районного бюджета</t>
  </si>
  <si>
    <t xml:space="preserve"> 2 02 30024 05 0075 150</t>
  </si>
  <si>
    <t>Субвенции бюджетам муниципальных районов на организацию деятельности административных комиссий</t>
  </si>
  <si>
    <t>2 02 30024 05 0065 150</t>
  </si>
  <si>
    <t>Субвенции бюджетам муниципальных районов на выполнение передаваемых полномочий субъектов Российской Федерации (оздоровление детей)</t>
  </si>
  <si>
    <t>2 02 351020 05 0065 150</t>
  </si>
  <si>
    <t>Субвенции бюджетам муниципальных районов на носуществление государственных полномочий по составлению (изменению) списков кандидатов в присяжные заседатели</t>
  </si>
  <si>
    <t>О внесении изменений в Решение Собрания представителей муниципального образования Ирафскогий район "О районном бюджете муниципального образования Ирафский районна 2020г и плановый период 2020-2021гг"</t>
  </si>
  <si>
    <t>Субсидии на обеспечение комплексного развития сельских территорий</t>
  </si>
  <si>
    <t>Субсидии на государственную поддержку отрасли культуры</t>
  </si>
  <si>
    <t>Субсидии на обеспечение устойчивого развития сельских территорий</t>
  </si>
  <si>
    <t xml:space="preserve"> 000 20225576050000 150</t>
  </si>
  <si>
    <t>000 20227567050000 150</t>
  </si>
  <si>
    <t>изменения  +; -</t>
  </si>
  <si>
    <t>уточ.сумма</t>
  </si>
  <si>
    <t>утверждено по бюджету</t>
  </si>
  <si>
    <t>ДОХОДЫ  РАЙОННОГО БЮДЖЕТА   МО ИРАФСКИЙ РАЙОН НА 2020 И ПЛАНОВЫЙ ПЕРИОД 2021-2022гг</t>
  </si>
  <si>
    <t>000 2022711205 0000 150</t>
  </si>
  <si>
    <t>Субсидии бюджетам муниципальных районов на капитальный вложения в объекты муниципальной собственности</t>
  </si>
  <si>
    <t>Субсидии бюджетам муниципальных районов на обустройство и восстановление воинских захоронений</t>
  </si>
  <si>
    <t>000 2022530405 0000 150</t>
  </si>
  <si>
    <t xml:space="preserve">  Субсидии бюджетам муниципальных районов на организацию бесплатного горячего детского питания в государственных муниципальных образовательных организаций</t>
  </si>
  <si>
    <t>000 2024999900 0000150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</si>
</sst>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50">
    <font>
      <sz val="11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name val="Calibri"/>
      <family val="2"/>
    </font>
    <font>
      <b/>
      <sz val="9"/>
      <name val="Calibri"/>
      <family val="2"/>
    </font>
    <font>
      <i/>
      <sz val="11"/>
      <name val="Calibri"/>
      <family val="2"/>
    </font>
    <font>
      <b/>
      <sz val="12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b/>
      <sz val="11"/>
      <name val="Calibri"/>
      <family val="2"/>
      <charset val="204"/>
    </font>
    <font>
      <sz val="10"/>
      <name val="Calibri"/>
      <family val="2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name val="Calibri"/>
      <family val="2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74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</borders>
  <cellStyleXfs count="220">
    <xf numFmtId="0" fontId="0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4" fontId="14" fillId="0" borderId="6">
      <alignment horizontal="right"/>
    </xf>
    <xf numFmtId="0" fontId="14" fillId="0" borderId="7">
      <alignment horizontal="left" wrapText="1"/>
    </xf>
    <xf numFmtId="0" fontId="15" fillId="0" borderId="8">
      <alignment horizontal="left" wrapText="1"/>
    </xf>
    <xf numFmtId="0" fontId="14" fillId="0" borderId="9">
      <alignment horizontal="left" wrapText="1" indent="2"/>
    </xf>
    <xf numFmtId="0" fontId="16" fillId="0" borderId="10"/>
    <xf numFmtId="0" fontId="14" fillId="0" borderId="11"/>
    <xf numFmtId="0" fontId="16" fillId="0" borderId="11"/>
    <xf numFmtId="0" fontId="15" fillId="0" borderId="11"/>
    <xf numFmtId="0" fontId="14" fillId="0" borderId="12">
      <alignment horizontal="left" wrapText="1" indent="1"/>
    </xf>
    <xf numFmtId="0" fontId="14" fillId="0" borderId="13">
      <alignment horizontal="left" wrapText="1"/>
    </xf>
    <xf numFmtId="0" fontId="14" fillId="0" borderId="13">
      <alignment horizontal="left" wrapText="1" indent="2"/>
    </xf>
    <xf numFmtId="0" fontId="14" fillId="0" borderId="14">
      <alignment horizontal="left" wrapText="1" indent="2"/>
    </xf>
    <xf numFmtId="0" fontId="14" fillId="0" borderId="0">
      <alignment horizontal="center" wrapText="1"/>
    </xf>
    <xf numFmtId="49" fontId="14" fillId="0" borderId="11">
      <alignment horizontal="left"/>
    </xf>
    <xf numFmtId="49" fontId="14" fillId="0" borderId="15">
      <alignment horizontal="center" wrapText="1"/>
    </xf>
    <xf numFmtId="49" fontId="14" fillId="0" borderId="15">
      <alignment horizontal="center" shrinkToFit="1"/>
    </xf>
    <xf numFmtId="0" fontId="15" fillId="0" borderId="0">
      <alignment horizontal="center"/>
    </xf>
    <xf numFmtId="49" fontId="14" fillId="0" borderId="16">
      <alignment horizontal="center" shrinkToFit="1"/>
    </xf>
    <xf numFmtId="0" fontId="14" fillId="0" borderId="7">
      <alignment horizontal="left" wrapText="1" indent="1"/>
    </xf>
    <xf numFmtId="0" fontId="14" fillId="0" borderId="17">
      <alignment horizontal="left" wrapText="1"/>
    </xf>
    <xf numFmtId="0" fontId="14" fillId="0" borderId="17">
      <alignment horizontal="left" wrapText="1" indent="2"/>
    </xf>
    <xf numFmtId="0" fontId="14" fillId="0" borderId="7">
      <alignment horizontal="left" wrapText="1" indent="2"/>
    </xf>
    <xf numFmtId="0" fontId="16" fillId="0" borderId="18"/>
    <xf numFmtId="0" fontId="16" fillId="0" borderId="19"/>
    <xf numFmtId="0" fontId="15" fillId="0" borderId="20">
      <alignment horizontal="center" vertical="center" textRotation="90" wrapText="1"/>
    </xf>
    <xf numFmtId="0" fontId="15" fillId="0" borderId="10">
      <alignment horizontal="center" vertical="center" textRotation="90" wrapText="1"/>
    </xf>
    <xf numFmtId="0" fontId="14" fillId="0" borderId="0">
      <alignment vertical="center"/>
    </xf>
    <xf numFmtId="0" fontId="15" fillId="0" borderId="11">
      <alignment horizontal="center" vertical="center" textRotation="90" wrapText="1"/>
    </xf>
    <xf numFmtId="0" fontId="15" fillId="0" borderId="10">
      <alignment horizontal="center" vertical="center" textRotation="90"/>
    </xf>
    <xf numFmtId="0" fontId="15" fillId="0" borderId="11">
      <alignment horizontal="center" vertical="center" textRotation="90"/>
    </xf>
    <xf numFmtId="0" fontId="15" fillId="0" borderId="20">
      <alignment horizontal="center" vertical="center" textRotation="90"/>
    </xf>
    <xf numFmtId="0" fontId="15" fillId="0" borderId="21">
      <alignment horizontal="center" vertical="center" textRotation="90"/>
    </xf>
    <xf numFmtId="0" fontId="17" fillId="0" borderId="11">
      <alignment wrapText="1"/>
    </xf>
    <xf numFmtId="0" fontId="17" fillId="0" borderId="10">
      <alignment wrapText="1"/>
    </xf>
    <xf numFmtId="0" fontId="14" fillId="0" borderId="21">
      <alignment horizontal="center" vertical="top" wrapText="1"/>
    </xf>
    <xf numFmtId="0" fontId="15" fillId="0" borderId="22"/>
    <xf numFmtId="49" fontId="18" fillId="0" borderId="23">
      <alignment horizontal="left" vertical="center" wrapText="1"/>
    </xf>
    <xf numFmtId="49" fontId="14" fillId="0" borderId="24">
      <alignment horizontal="left" vertical="center" wrapText="1" indent="2"/>
    </xf>
    <xf numFmtId="49" fontId="14" fillId="0" borderId="14">
      <alignment horizontal="left" vertical="center" wrapText="1" indent="3"/>
    </xf>
    <xf numFmtId="49" fontId="14" fillId="0" borderId="23">
      <alignment horizontal="left" vertical="center" wrapText="1" indent="3"/>
    </xf>
    <xf numFmtId="49" fontId="14" fillId="0" borderId="25">
      <alignment horizontal="left" vertical="center" wrapText="1" indent="3"/>
    </xf>
    <xf numFmtId="0" fontId="18" fillId="0" borderId="22">
      <alignment horizontal="left" vertical="center" wrapText="1"/>
    </xf>
    <xf numFmtId="49" fontId="14" fillId="0" borderId="10">
      <alignment horizontal="left" vertical="center" wrapText="1" indent="3"/>
    </xf>
    <xf numFmtId="49" fontId="14" fillId="0" borderId="0">
      <alignment horizontal="left" vertical="center" wrapText="1" indent="3"/>
    </xf>
    <xf numFmtId="49" fontId="14" fillId="0" borderId="11">
      <alignment horizontal="left" vertical="center" wrapText="1" indent="3"/>
    </xf>
    <xf numFmtId="49" fontId="18" fillId="0" borderId="22">
      <alignment horizontal="left" vertical="center" wrapText="1"/>
    </xf>
    <xf numFmtId="0" fontId="14" fillId="0" borderId="23">
      <alignment horizontal="left" vertical="center" wrapText="1"/>
    </xf>
    <xf numFmtId="0" fontId="14" fillId="0" borderId="25">
      <alignment horizontal="left" vertical="center" wrapText="1"/>
    </xf>
    <xf numFmtId="49" fontId="14" fillId="0" borderId="23">
      <alignment horizontal="left" vertical="center" wrapText="1"/>
    </xf>
    <xf numFmtId="49" fontId="14" fillId="0" borderId="25">
      <alignment horizontal="left" vertical="center" wrapText="1"/>
    </xf>
    <xf numFmtId="49" fontId="15" fillId="0" borderId="26">
      <alignment horizontal="center"/>
    </xf>
    <xf numFmtId="49" fontId="15" fillId="0" borderId="27">
      <alignment horizontal="center" vertical="center" wrapText="1"/>
    </xf>
    <xf numFmtId="49" fontId="14" fillId="0" borderId="28">
      <alignment horizontal="center" vertical="center" wrapText="1"/>
    </xf>
    <xf numFmtId="49" fontId="14" fillId="0" borderId="15">
      <alignment horizontal="center" vertical="center" wrapText="1"/>
    </xf>
    <xf numFmtId="49" fontId="14" fillId="0" borderId="27">
      <alignment horizontal="center" vertical="center" wrapText="1"/>
    </xf>
    <xf numFmtId="49" fontId="14" fillId="0" borderId="29">
      <alignment horizontal="center" vertical="center" wrapText="1"/>
    </xf>
    <xf numFmtId="49" fontId="14" fillId="0" borderId="30">
      <alignment horizontal="center" vertical="center" wrapText="1"/>
    </xf>
    <xf numFmtId="49" fontId="14" fillId="0" borderId="0">
      <alignment horizontal="center" vertical="center" wrapText="1"/>
    </xf>
    <xf numFmtId="49" fontId="14" fillId="0" borderId="11">
      <alignment horizontal="center" vertical="center" wrapText="1"/>
    </xf>
    <xf numFmtId="49" fontId="15" fillId="0" borderId="26">
      <alignment horizontal="center" vertical="center" wrapText="1"/>
    </xf>
    <xf numFmtId="0" fontId="15" fillId="0" borderId="26">
      <alignment horizontal="center" vertical="center"/>
    </xf>
    <xf numFmtId="0" fontId="14" fillId="0" borderId="28">
      <alignment horizontal="center" vertical="center"/>
    </xf>
    <xf numFmtId="0" fontId="14" fillId="0" borderId="15">
      <alignment horizontal="center" vertical="center"/>
    </xf>
    <xf numFmtId="0" fontId="14" fillId="0" borderId="27">
      <alignment horizontal="center" vertical="center"/>
    </xf>
    <xf numFmtId="0" fontId="15" fillId="0" borderId="27">
      <alignment horizontal="center" vertical="center"/>
    </xf>
    <xf numFmtId="0" fontId="14" fillId="0" borderId="29">
      <alignment horizontal="center" vertical="center"/>
    </xf>
    <xf numFmtId="49" fontId="15" fillId="0" borderId="26">
      <alignment horizontal="center" vertical="center"/>
    </xf>
    <xf numFmtId="49" fontId="14" fillId="0" borderId="28">
      <alignment horizontal="center" vertical="center"/>
    </xf>
    <xf numFmtId="49" fontId="14" fillId="0" borderId="15">
      <alignment horizontal="center" vertical="center"/>
    </xf>
    <xf numFmtId="49" fontId="14" fillId="0" borderId="27">
      <alignment horizontal="center" vertical="center"/>
    </xf>
    <xf numFmtId="49" fontId="14" fillId="0" borderId="29">
      <alignment horizontal="center" vertical="center"/>
    </xf>
    <xf numFmtId="49" fontId="14" fillId="0" borderId="21">
      <alignment horizontal="center" vertical="top" wrapText="1"/>
    </xf>
    <xf numFmtId="0" fontId="14" fillId="0" borderId="18"/>
    <xf numFmtId="4" fontId="14" fillId="0" borderId="31">
      <alignment horizontal="right"/>
    </xf>
    <xf numFmtId="4" fontId="14" fillId="0" borderId="30">
      <alignment horizontal="right"/>
    </xf>
    <xf numFmtId="4" fontId="14" fillId="0" borderId="0">
      <alignment horizontal="right" shrinkToFit="1"/>
    </xf>
    <xf numFmtId="4" fontId="14" fillId="0" borderId="11">
      <alignment horizontal="right"/>
    </xf>
    <xf numFmtId="49" fontId="14" fillId="0" borderId="11">
      <alignment horizontal="center"/>
    </xf>
    <xf numFmtId="0" fontId="14" fillId="0" borderId="10">
      <alignment horizontal="center"/>
    </xf>
    <xf numFmtId="0" fontId="14" fillId="0" borderId="10"/>
    <xf numFmtId="0" fontId="14" fillId="0" borderId="11">
      <alignment horizontal="center"/>
    </xf>
    <xf numFmtId="49" fontId="14" fillId="0" borderId="10">
      <alignment horizontal="center"/>
    </xf>
    <xf numFmtId="49" fontId="14" fillId="0" borderId="0">
      <alignment horizontal="left"/>
    </xf>
    <xf numFmtId="4" fontId="14" fillId="0" borderId="18">
      <alignment horizontal="right"/>
    </xf>
    <xf numFmtId="0" fontId="14" fillId="0" borderId="21">
      <alignment horizontal="center" vertical="top"/>
    </xf>
    <xf numFmtId="4" fontId="14" fillId="0" borderId="19">
      <alignment horizontal="right"/>
    </xf>
    <xf numFmtId="4" fontId="14" fillId="0" borderId="32">
      <alignment horizontal="right"/>
    </xf>
    <xf numFmtId="0" fontId="14" fillId="0" borderId="19"/>
    <xf numFmtId="0" fontId="17" fillId="0" borderId="21">
      <alignment wrapText="1"/>
    </xf>
    <xf numFmtId="0" fontId="13" fillId="0" borderId="33"/>
    <xf numFmtId="0" fontId="16" fillId="3" borderId="0"/>
    <xf numFmtId="0" fontId="15" fillId="0" borderId="0"/>
    <xf numFmtId="0" fontId="19" fillId="0" borderId="0"/>
    <xf numFmtId="0" fontId="14" fillId="0" borderId="0">
      <alignment horizontal="left"/>
    </xf>
    <xf numFmtId="0" fontId="14" fillId="0" borderId="0"/>
    <xf numFmtId="0" fontId="13" fillId="0" borderId="0"/>
    <xf numFmtId="0" fontId="16" fillId="0" borderId="0"/>
    <xf numFmtId="49" fontId="14" fillId="0" borderId="21">
      <alignment horizontal="center" vertical="center" wrapText="1"/>
    </xf>
    <xf numFmtId="0" fontId="14" fillId="0" borderId="34">
      <alignment horizontal="left" wrapText="1"/>
    </xf>
    <xf numFmtId="0" fontId="14" fillId="0" borderId="13">
      <alignment horizontal="left" wrapText="1" indent="1"/>
    </xf>
    <xf numFmtId="0" fontId="14" fillId="0" borderId="35">
      <alignment horizontal="left" wrapText="1" indent="2"/>
    </xf>
    <xf numFmtId="0" fontId="13" fillId="0" borderId="0"/>
    <xf numFmtId="0" fontId="20" fillId="0" borderId="0">
      <alignment horizontal="center" vertical="top"/>
    </xf>
    <xf numFmtId="0" fontId="14" fillId="0" borderId="10">
      <alignment horizontal="left"/>
    </xf>
    <xf numFmtId="49" fontId="14" fillId="0" borderId="26">
      <alignment horizontal="center" wrapText="1"/>
    </xf>
    <xf numFmtId="49" fontId="14" fillId="0" borderId="28">
      <alignment horizontal="center" wrapText="1"/>
    </xf>
    <xf numFmtId="49" fontId="14" fillId="0" borderId="27">
      <alignment horizontal="center"/>
    </xf>
    <xf numFmtId="0" fontId="16" fillId="0" borderId="0"/>
    <xf numFmtId="0" fontId="14" fillId="0" borderId="30"/>
    <xf numFmtId="49" fontId="14" fillId="0" borderId="10"/>
    <xf numFmtId="49" fontId="14" fillId="0" borderId="0"/>
    <xf numFmtId="49" fontId="14" fillId="0" borderId="36">
      <alignment horizontal="center"/>
    </xf>
    <xf numFmtId="49" fontId="14" fillId="0" borderId="18">
      <alignment horizontal="center"/>
    </xf>
    <xf numFmtId="49" fontId="14" fillId="0" borderId="21">
      <alignment horizontal="center"/>
    </xf>
    <xf numFmtId="49" fontId="14" fillId="0" borderId="31">
      <alignment horizontal="center" vertical="center" wrapText="1"/>
    </xf>
    <xf numFmtId="4" fontId="14" fillId="0" borderId="21">
      <alignment horizontal="right"/>
    </xf>
    <xf numFmtId="0" fontId="14" fillId="4" borderId="30"/>
    <xf numFmtId="0" fontId="14" fillId="4" borderId="0"/>
    <xf numFmtId="0" fontId="21" fillId="0" borderId="0">
      <alignment horizontal="center" wrapText="1"/>
    </xf>
    <xf numFmtId="0" fontId="14" fillId="0" borderId="0">
      <alignment horizontal="center"/>
    </xf>
    <xf numFmtId="0" fontId="14" fillId="0" borderId="11">
      <alignment wrapText="1"/>
    </xf>
    <xf numFmtId="0" fontId="14" fillId="0" borderId="37">
      <alignment wrapText="1"/>
    </xf>
    <xf numFmtId="0" fontId="22" fillId="0" borderId="38"/>
    <xf numFmtId="49" fontId="23" fillId="0" borderId="39">
      <alignment horizontal="right"/>
    </xf>
    <xf numFmtId="0" fontId="14" fillId="0" borderId="39">
      <alignment horizontal="right"/>
    </xf>
    <xf numFmtId="0" fontId="22" fillId="0" borderId="11"/>
    <xf numFmtId="0" fontId="13" fillId="0" borderId="30"/>
    <xf numFmtId="0" fontId="14" fillId="0" borderId="31">
      <alignment horizontal="center"/>
    </xf>
    <xf numFmtId="49" fontId="16" fillId="0" borderId="40">
      <alignment horizontal="center"/>
    </xf>
    <xf numFmtId="164" fontId="14" fillId="0" borderId="8">
      <alignment horizontal="center"/>
    </xf>
    <xf numFmtId="0" fontId="14" fillId="0" borderId="41">
      <alignment horizontal="center"/>
    </xf>
    <xf numFmtId="49" fontId="14" fillId="0" borderId="9">
      <alignment horizontal="center"/>
    </xf>
    <xf numFmtId="49" fontId="14" fillId="0" borderId="8">
      <alignment horizontal="center"/>
    </xf>
    <xf numFmtId="0" fontId="14" fillId="0" borderId="8">
      <alignment horizontal="center"/>
    </xf>
    <xf numFmtId="49" fontId="14" fillId="0" borderId="42">
      <alignment horizontal="center"/>
    </xf>
    <xf numFmtId="0" fontId="22" fillId="0" borderId="0"/>
    <xf numFmtId="0" fontId="16" fillId="0" borderId="43"/>
    <xf numFmtId="0" fontId="16" fillId="0" borderId="33"/>
    <xf numFmtId="4" fontId="14" fillId="0" borderId="35">
      <alignment horizontal="right"/>
    </xf>
    <xf numFmtId="49" fontId="14" fillId="0" borderId="19">
      <alignment horizontal="center"/>
    </xf>
    <xf numFmtId="0" fontId="14" fillId="0" borderId="44">
      <alignment horizontal="left" wrapText="1"/>
    </xf>
    <xf numFmtId="0" fontId="14" fillId="0" borderId="17">
      <alignment horizontal="left" wrapText="1" indent="1"/>
    </xf>
    <xf numFmtId="0" fontId="14" fillId="0" borderId="8">
      <alignment horizontal="left" wrapText="1" indent="2"/>
    </xf>
    <xf numFmtId="0" fontId="14" fillId="4" borderId="45"/>
    <xf numFmtId="0" fontId="21" fillId="0" borderId="0">
      <alignment horizontal="left" wrapText="1"/>
    </xf>
    <xf numFmtId="49" fontId="16" fillId="0" borderId="0"/>
    <xf numFmtId="0" fontId="14" fillId="0" borderId="0">
      <alignment horizontal="right"/>
    </xf>
    <xf numFmtId="49" fontId="14" fillId="0" borderId="0">
      <alignment horizontal="right"/>
    </xf>
    <xf numFmtId="0" fontId="14" fillId="0" borderId="0">
      <alignment horizontal="left" wrapText="1"/>
    </xf>
    <xf numFmtId="0" fontId="14" fillId="0" borderId="11">
      <alignment horizontal="left"/>
    </xf>
    <xf numFmtId="0" fontId="14" fillId="0" borderId="12">
      <alignment horizontal="left" wrapText="1"/>
    </xf>
    <xf numFmtId="0" fontId="14" fillId="0" borderId="37"/>
    <xf numFmtId="0" fontId="15" fillId="0" borderId="46">
      <alignment horizontal="left" wrapText="1"/>
    </xf>
    <xf numFmtId="0" fontId="14" fillId="0" borderId="47">
      <alignment horizontal="left" wrapText="1" indent="2"/>
    </xf>
    <xf numFmtId="49" fontId="14" fillId="0" borderId="0">
      <alignment horizontal="center" wrapText="1"/>
    </xf>
    <xf numFmtId="49" fontId="14" fillId="0" borderId="27">
      <alignment horizontal="center" wrapText="1"/>
    </xf>
    <xf numFmtId="0" fontId="14" fillId="0" borderId="48"/>
    <xf numFmtId="0" fontId="14" fillId="0" borderId="49">
      <alignment horizontal="center" wrapText="1"/>
    </xf>
    <xf numFmtId="49" fontId="14" fillId="0" borderId="15">
      <alignment horizontal="center"/>
    </xf>
    <xf numFmtId="0" fontId="16" fillId="0" borderId="30"/>
    <xf numFmtId="49" fontId="14" fillId="0" borderId="0">
      <alignment horizontal="center"/>
    </xf>
    <xf numFmtId="49" fontId="14" fillId="0" borderId="36">
      <alignment horizontal="center" wrapText="1"/>
    </xf>
    <xf numFmtId="49" fontId="14" fillId="0" borderId="50">
      <alignment horizontal="center" wrapText="1"/>
    </xf>
    <xf numFmtId="49" fontId="14" fillId="0" borderId="16">
      <alignment horizontal="center"/>
    </xf>
    <xf numFmtId="49" fontId="14" fillId="0" borderId="11"/>
    <xf numFmtId="4" fontId="14" fillId="0" borderId="16">
      <alignment horizontal="right"/>
    </xf>
    <xf numFmtId="4" fontId="14" fillId="0" borderId="36">
      <alignment horizontal="right"/>
    </xf>
    <xf numFmtId="4" fontId="14" fillId="0" borderId="47">
      <alignment horizontal="right"/>
    </xf>
    <xf numFmtId="49" fontId="14" fillId="0" borderId="35">
      <alignment horizontal="center"/>
    </xf>
    <xf numFmtId="0" fontId="25" fillId="0" borderId="0" applyNumberFormat="0" applyFill="0" applyBorder="0" applyAlignment="0" applyProtection="0"/>
    <xf numFmtId="0" fontId="26" fillId="0" borderId="51" applyNumberFormat="0" applyFill="0" applyAlignment="0" applyProtection="0"/>
    <xf numFmtId="0" fontId="27" fillId="0" borderId="52" applyNumberFormat="0" applyFill="0" applyAlignment="0" applyProtection="0"/>
    <xf numFmtId="0" fontId="28" fillId="0" borderId="53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54" applyNumberFormat="0" applyAlignment="0" applyProtection="0"/>
    <xf numFmtId="0" fontId="33" fillId="9" borderId="55" applyNumberFormat="0" applyAlignment="0" applyProtection="0"/>
    <xf numFmtId="0" fontId="34" fillId="9" borderId="54" applyNumberFormat="0" applyAlignment="0" applyProtection="0"/>
    <xf numFmtId="0" fontId="35" fillId="0" borderId="56" applyNumberFormat="0" applyFill="0" applyAlignment="0" applyProtection="0"/>
    <xf numFmtId="0" fontId="36" fillId="10" borderId="5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9" applyNumberFormat="0" applyFill="0" applyAlignment="0" applyProtection="0"/>
    <xf numFmtId="0" fontId="40" fillId="12" borderId="0" applyNumberFormat="0" applyBorder="0" applyAlignment="0" applyProtection="0"/>
    <xf numFmtId="0" fontId="1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4" borderId="0" applyNumberFormat="0" applyBorder="0" applyAlignment="0" applyProtection="0"/>
    <xf numFmtId="0" fontId="1" fillId="26" borderId="0" applyNumberFormat="0" applyBorder="0" applyAlignment="0" applyProtection="0"/>
    <xf numFmtId="0" fontId="4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5" fillId="0" borderId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35" borderId="0" applyNumberFormat="0" applyBorder="0" applyAlignment="0" applyProtection="0"/>
    <xf numFmtId="0" fontId="46" fillId="0" borderId="0"/>
    <xf numFmtId="0" fontId="1" fillId="0" borderId="0"/>
    <xf numFmtId="0" fontId="1" fillId="11" borderId="58" applyNumberFormat="0" applyFont="0" applyAlignment="0" applyProtection="0"/>
    <xf numFmtId="0" fontId="1" fillId="0" borderId="0"/>
  </cellStyleXfs>
  <cellXfs count="128">
    <xf numFmtId="0" fontId="0" fillId="0" borderId="0" xfId="0"/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0" fillId="2" borderId="0" xfId="0" applyFill="1" applyProtection="1">
      <protection locked="0"/>
    </xf>
    <xf numFmtId="0" fontId="6" fillId="2" borderId="0" xfId="0" applyFont="1" applyFill="1" applyProtection="1">
      <protection locked="0"/>
    </xf>
    <xf numFmtId="0" fontId="8" fillId="2" borderId="0" xfId="0" applyFont="1" applyFill="1" applyProtection="1">
      <protection locked="0"/>
    </xf>
    <xf numFmtId="0" fontId="0" fillId="0" borderId="0" xfId="0" applyBorder="1" applyProtection="1">
      <protection locked="0"/>
    </xf>
    <xf numFmtId="49" fontId="41" fillId="0" borderId="4" xfId="103" applyFont="1" applyBorder="1" applyAlignment="1" applyProtection="1">
      <alignment vertical="center" wrapText="1"/>
      <protection locked="0"/>
    </xf>
    <xf numFmtId="49" fontId="41" fillId="0" borderId="5" xfId="103" applyFont="1" applyBorder="1" applyAlignment="1" applyProtection="1">
      <alignment vertical="center" wrapText="1"/>
      <protection locked="0"/>
    </xf>
    <xf numFmtId="49" fontId="41" fillId="0" borderId="21" xfId="103" applyFont="1" applyAlignment="1" applyProtection="1">
      <alignment horizontal="center" vertical="center" wrapText="1"/>
    </xf>
    <xf numFmtId="49" fontId="41" fillId="0" borderId="1" xfId="103" applyFont="1" applyBorder="1" applyAlignment="1" applyProtection="1">
      <alignment horizontal="center" vertical="center" wrapText="1"/>
    </xf>
    <xf numFmtId="49" fontId="42" fillId="0" borderId="21" xfId="103" applyFont="1" applyAlignment="1" applyProtection="1">
      <alignment horizontal="center" vertical="center" wrapText="1"/>
    </xf>
    <xf numFmtId="49" fontId="41" fillId="0" borderId="31" xfId="120" applyFont="1" applyAlignment="1" applyProtection="1">
      <alignment horizontal="center" vertical="center" wrapText="1"/>
    </xf>
    <xf numFmtId="49" fontId="42" fillId="0" borderId="65" xfId="120" applyFont="1" applyBorder="1" applyAlignment="1" applyProtection="1">
      <alignment horizontal="center" vertical="center" wrapText="1"/>
    </xf>
    <xf numFmtId="49" fontId="43" fillId="0" borderId="36" xfId="117" applyFont="1" applyAlignment="1" applyProtection="1">
      <alignment horizontal="center" wrapText="1"/>
    </xf>
    <xf numFmtId="4" fontId="43" fillId="0" borderId="21" xfId="121" applyFont="1" applyAlignment="1" applyProtection="1">
      <alignment horizontal="right" wrapText="1"/>
    </xf>
    <xf numFmtId="4" fontId="43" fillId="0" borderId="35" xfId="144" applyFont="1" applyAlignment="1" applyProtection="1">
      <alignment horizontal="right" wrapText="1"/>
    </xf>
    <xf numFmtId="0" fontId="43" fillId="0" borderId="66" xfId="104" applyNumberFormat="1" applyFont="1" applyBorder="1" applyAlignment="1" applyProtection="1">
      <alignment horizontal="left" wrapText="1"/>
    </xf>
    <xf numFmtId="165" fontId="43" fillId="0" borderId="3" xfId="143" applyNumberFormat="1" applyFont="1" applyBorder="1" applyAlignment="1" applyProtection="1">
      <alignment horizontal="right" wrapText="1"/>
    </xf>
    <xf numFmtId="49" fontId="41" fillId="0" borderId="18" xfId="118" applyFont="1" applyAlignment="1" applyProtection="1">
      <alignment horizontal="center" wrapText="1"/>
    </xf>
    <xf numFmtId="49" fontId="41" fillId="0" borderId="19" xfId="145" applyFont="1" applyAlignment="1" applyProtection="1">
      <alignment horizontal="center" wrapText="1"/>
    </xf>
    <xf numFmtId="0" fontId="41" fillId="0" borderId="45" xfId="105" applyNumberFormat="1" applyFont="1" applyBorder="1" applyAlignment="1" applyProtection="1">
      <alignment horizontal="left" wrapText="1"/>
    </xf>
    <xf numFmtId="49" fontId="43" fillId="2" borderId="21" xfId="119" applyFont="1" applyFill="1" applyAlignment="1" applyProtection="1">
      <alignment horizontal="center" wrapText="1"/>
    </xf>
    <xf numFmtId="4" fontId="43" fillId="2" borderId="21" xfId="121" applyFont="1" applyFill="1" applyAlignment="1" applyProtection="1">
      <alignment horizontal="right" wrapText="1"/>
    </xf>
    <xf numFmtId="4" fontId="43" fillId="2" borderId="35" xfId="144" applyFont="1" applyFill="1" applyAlignment="1" applyProtection="1">
      <alignment horizontal="right" wrapText="1"/>
    </xf>
    <xf numFmtId="0" fontId="43" fillId="2" borderId="67" xfId="106" applyNumberFormat="1" applyFont="1" applyFill="1" applyBorder="1" applyAlignment="1" applyProtection="1">
      <alignment horizontal="left" wrapText="1"/>
    </xf>
    <xf numFmtId="165" fontId="44" fillId="0" borderId="3" xfId="143" applyNumberFormat="1" applyFont="1" applyBorder="1" applyAlignment="1" applyProtection="1">
      <alignment horizontal="right" wrapText="1"/>
    </xf>
    <xf numFmtId="165" fontId="43" fillId="2" borderId="3" xfId="143" applyNumberFormat="1" applyFont="1" applyFill="1" applyBorder="1" applyAlignment="1" applyProtection="1">
      <alignment horizontal="right" wrapText="1"/>
    </xf>
    <xf numFmtId="49" fontId="42" fillId="2" borderId="21" xfId="119" applyFont="1" applyFill="1" applyAlignment="1" applyProtection="1">
      <alignment horizontal="center" wrapText="1"/>
    </xf>
    <xf numFmtId="4" fontId="42" fillId="2" borderId="21" xfId="121" applyFont="1" applyFill="1" applyAlignment="1" applyProtection="1">
      <alignment horizontal="right" wrapText="1"/>
    </xf>
    <xf numFmtId="4" fontId="42" fillId="2" borderId="35" xfId="144" applyFont="1" applyFill="1" applyAlignment="1" applyProtection="1">
      <alignment horizontal="right" wrapText="1"/>
    </xf>
    <xf numFmtId="0" fontId="42" fillId="2" borderId="67" xfId="106" applyNumberFormat="1" applyFont="1" applyFill="1" applyBorder="1" applyAlignment="1" applyProtection="1">
      <alignment horizontal="left" wrapText="1"/>
    </xf>
    <xf numFmtId="165" fontId="42" fillId="2" borderId="3" xfId="143" applyNumberFormat="1" applyFont="1" applyFill="1" applyBorder="1" applyAlignment="1" applyProtection="1">
      <alignment horizontal="right" wrapText="1"/>
    </xf>
    <xf numFmtId="0" fontId="43" fillId="2" borderId="3" xfId="106" applyNumberFormat="1" applyFont="1" applyFill="1" applyBorder="1" applyAlignment="1" applyProtection="1">
      <alignment horizontal="right" wrapText="1"/>
    </xf>
    <xf numFmtId="49" fontId="41" fillId="2" borderId="21" xfId="119" applyFont="1" applyFill="1" applyAlignment="1" applyProtection="1">
      <alignment horizontal="center" wrapText="1"/>
    </xf>
    <xf numFmtId="4" fontId="41" fillId="2" borderId="21" xfId="121" applyFont="1" applyFill="1" applyAlignment="1" applyProtection="1">
      <alignment horizontal="right" wrapText="1"/>
    </xf>
    <xf numFmtId="4" fontId="41" fillId="2" borderId="35" xfId="144" applyFont="1" applyFill="1" applyAlignment="1" applyProtection="1">
      <alignment horizontal="right" wrapText="1"/>
    </xf>
    <xf numFmtId="0" fontId="41" fillId="2" borderId="67" xfId="106" applyNumberFormat="1" applyFont="1" applyFill="1" applyBorder="1" applyAlignment="1" applyProtection="1">
      <alignment horizontal="left" wrapText="1"/>
    </xf>
    <xf numFmtId="0" fontId="41" fillId="2" borderId="3" xfId="106" applyNumberFormat="1" applyFont="1" applyFill="1" applyBorder="1" applyAlignment="1" applyProtection="1">
      <alignment horizontal="right" wrapText="1"/>
    </xf>
    <xf numFmtId="0" fontId="44" fillId="2" borderId="3" xfId="0" applyFont="1" applyFill="1" applyBorder="1" applyAlignment="1">
      <alignment horizontal="center" wrapText="1"/>
    </xf>
    <xf numFmtId="0" fontId="44" fillId="2" borderId="4" xfId="0" applyFont="1" applyFill="1" applyBorder="1" applyAlignment="1">
      <alignment horizontal="left" wrapText="1"/>
    </xf>
    <xf numFmtId="0" fontId="44" fillId="2" borderId="3" xfId="0" applyFont="1" applyFill="1" applyBorder="1" applyAlignment="1">
      <alignment horizontal="right" wrapText="1"/>
    </xf>
    <xf numFmtId="0" fontId="44" fillId="0" borderId="3" xfId="0" applyFont="1" applyBorder="1" applyAlignment="1">
      <alignment horizontal="center" wrapText="1"/>
    </xf>
    <xf numFmtId="0" fontId="44" fillId="0" borderId="4" xfId="0" applyFont="1" applyBorder="1" applyAlignment="1">
      <alignment horizontal="left" wrapText="1"/>
    </xf>
    <xf numFmtId="0" fontId="44" fillId="0" borderId="3" xfId="0" applyFont="1" applyBorder="1" applyAlignment="1">
      <alignment horizontal="right" wrapText="1"/>
    </xf>
    <xf numFmtId="0" fontId="44" fillId="0" borderId="0" xfId="0" applyFont="1" applyBorder="1" applyAlignment="1">
      <alignment horizontal="left" wrapText="1"/>
    </xf>
    <xf numFmtId="0" fontId="44" fillId="2" borderId="0" xfId="0" applyFont="1" applyFill="1" applyBorder="1" applyAlignment="1">
      <alignment horizontal="center" wrapText="1"/>
    </xf>
    <xf numFmtId="0" fontId="42" fillId="0" borderId="68" xfId="0" applyFont="1" applyBorder="1" applyAlignment="1">
      <alignment wrapText="1"/>
    </xf>
    <xf numFmtId="0" fontId="42" fillId="0" borderId="3" xfId="0" applyFont="1" applyBorder="1" applyAlignment="1">
      <alignment horizontal="right" wrapText="1"/>
    </xf>
    <xf numFmtId="0" fontId="41" fillId="2" borderId="60" xfId="106" applyNumberFormat="1" applyFont="1" applyFill="1" applyBorder="1" applyAlignment="1" applyProtection="1">
      <alignment horizontal="left" wrapText="1"/>
    </xf>
    <xf numFmtId="0" fontId="43" fillId="2" borderId="60" xfId="106" applyNumberFormat="1" applyFont="1" applyFill="1" applyBorder="1" applyAlignment="1" applyProtection="1">
      <alignment horizontal="left" wrapText="1"/>
    </xf>
    <xf numFmtId="49" fontId="41" fillId="0" borderId="21" xfId="119" applyFont="1" applyAlignment="1" applyProtection="1">
      <alignment horizontal="center" wrapText="1"/>
    </xf>
    <xf numFmtId="4" fontId="41" fillId="0" borderId="21" xfId="121" applyFont="1" applyAlignment="1" applyProtection="1">
      <alignment horizontal="right" wrapText="1"/>
    </xf>
    <xf numFmtId="4" fontId="41" fillId="0" borderId="35" xfId="144" applyFont="1" applyAlignment="1" applyProtection="1">
      <alignment horizontal="right" wrapText="1"/>
    </xf>
    <xf numFmtId="0" fontId="41" fillId="0" borderId="60" xfId="106" applyNumberFormat="1" applyFont="1" applyBorder="1" applyAlignment="1" applyProtection="1">
      <alignment horizontal="left" wrapText="1"/>
    </xf>
    <xf numFmtId="0" fontId="41" fillId="0" borderId="3" xfId="106" applyNumberFormat="1" applyFont="1" applyBorder="1" applyAlignment="1" applyProtection="1">
      <alignment horizontal="right" wrapText="1"/>
    </xf>
    <xf numFmtId="0" fontId="41" fillId="0" borderId="67" xfId="106" applyNumberFormat="1" applyFont="1" applyBorder="1" applyAlignment="1" applyProtection="1">
      <alignment horizontal="left" wrapText="1"/>
    </xf>
    <xf numFmtId="0" fontId="10" fillId="0" borderId="0" xfId="101" applyNumberFormat="1" applyFont="1" applyAlignment="1" applyProtection="1">
      <alignment wrapText="1"/>
    </xf>
    <xf numFmtId="0" fontId="4" fillId="0" borderId="0" xfId="101" applyNumberFormat="1" applyFont="1" applyAlignment="1" applyProtection="1">
      <alignment wrapText="1"/>
    </xf>
    <xf numFmtId="0" fontId="4" fillId="0" borderId="30" xfId="132" applyNumberFormat="1" applyFont="1" applyAlignment="1" applyProtection="1">
      <alignment wrapText="1"/>
    </xf>
    <xf numFmtId="0" fontId="3" fillId="0" borderId="0" xfId="102" applyNumberFormat="1" applyFont="1" applyAlignment="1" applyProtection="1">
      <alignment wrapText="1"/>
    </xf>
    <xf numFmtId="165" fontId="3" fillId="0" borderId="0" xfId="102" applyNumberFormat="1" applyFont="1" applyAlignment="1" applyProtection="1">
      <alignment wrapText="1"/>
    </xf>
    <xf numFmtId="0" fontId="0" fillId="0" borderId="0" xfId="0" applyBorder="1" applyAlignment="1" applyProtection="1">
      <alignment wrapText="1"/>
      <protection locked="0"/>
    </xf>
    <xf numFmtId="0" fontId="9" fillId="0" borderId="0" xfId="97" applyNumberFormat="1" applyFont="1" applyAlignment="1" applyProtection="1">
      <alignment wrapText="1"/>
    </xf>
    <xf numFmtId="0" fontId="24" fillId="0" borderId="0" xfId="0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49" fontId="44" fillId="36" borderId="3" xfId="207" applyNumberFormat="1" applyFont="1" applyFill="1" applyBorder="1" applyAlignment="1">
      <alignment horizontal="center" vertical="top" wrapText="1"/>
    </xf>
    <xf numFmtId="4" fontId="41" fillId="36" borderId="35" xfId="144" applyFont="1" applyFill="1" applyAlignment="1" applyProtection="1">
      <alignment horizontal="right" wrapText="1"/>
    </xf>
    <xf numFmtId="0" fontId="44" fillId="36" borderId="3" xfId="207" applyNumberFormat="1" applyFont="1" applyFill="1" applyBorder="1" applyAlignment="1">
      <alignment horizontal="center" vertical="top" wrapText="1"/>
    </xf>
    <xf numFmtId="4" fontId="41" fillId="36" borderId="21" xfId="121" applyFont="1" applyFill="1" applyAlignment="1" applyProtection="1">
      <alignment horizontal="right" wrapText="1"/>
    </xf>
    <xf numFmtId="0" fontId="0" fillId="0" borderId="3" xfId="0" applyBorder="1" applyProtection="1">
      <protection locked="0"/>
    </xf>
    <xf numFmtId="0" fontId="6" fillId="2" borderId="3" xfId="0" applyFont="1" applyFill="1" applyBorder="1" applyProtection="1">
      <protection locked="0"/>
    </xf>
    <xf numFmtId="0" fontId="8" fillId="2" borderId="3" xfId="0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44" fillId="36" borderId="4" xfId="207" applyFont="1" applyFill="1" applyBorder="1" applyAlignment="1">
      <alignment horizontal="justify" vertical="top" wrapText="1"/>
    </xf>
    <xf numFmtId="49" fontId="42" fillId="0" borderId="3" xfId="120" applyFont="1" applyBorder="1" applyAlignment="1" applyProtection="1">
      <alignment horizontal="center" vertical="center" wrapText="1"/>
    </xf>
    <xf numFmtId="165" fontId="43" fillId="0" borderId="3" xfId="104" applyNumberFormat="1" applyFont="1" applyBorder="1" applyAlignment="1" applyProtection="1">
      <alignment horizontal="right" wrapText="1"/>
    </xf>
    <xf numFmtId="0" fontId="43" fillId="2" borderId="0" xfId="106" applyNumberFormat="1" applyFont="1" applyFill="1" applyBorder="1" applyAlignment="1" applyProtection="1">
      <alignment horizontal="right" wrapText="1"/>
    </xf>
    <xf numFmtId="49" fontId="44" fillId="36" borderId="0" xfId="207" applyNumberFormat="1" applyFont="1" applyFill="1" applyBorder="1" applyAlignment="1">
      <alignment horizontal="center" vertical="top" wrapText="1"/>
    </xf>
    <xf numFmtId="0" fontId="44" fillId="37" borderId="3" xfId="0" applyFont="1" applyFill="1" applyBorder="1" applyAlignment="1">
      <alignment horizontal="right" wrapText="1"/>
    </xf>
    <xf numFmtId="0" fontId="41" fillId="37" borderId="3" xfId="106" applyNumberFormat="1" applyFont="1" applyFill="1" applyBorder="1" applyAlignment="1" applyProtection="1">
      <alignment horizontal="right" wrapText="1"/>
    </xf>
    <xf numFmtId="0" fontId="43" fillId="37" borderId="3" xfId="106" applyNumberFormat="1" applyFont="1" applyFill="1" applyBorder="1" applyAlignment="1" applyProtection="1">
      <alignment horizontal="right" wrapText="1"/>
    </xf>
    <xf numFmtId="0" fontId="11" fillId="36" borderId="0" xfId="0" applyFont="1" applyFill="1" applyBorder="1" applyAlignment="1" applyProtection="1">
      <alignment wrapText="1"/>
      <protection locked="0"/>
    </xf>
    <xf numFmtId="0" fontId="24" fillId="36" borderId="0" xfId="0" applyFont="1" applyFill="1" applyBorder="1" applyAlignment="1" applyProtection="1">
      <alignment horizontal="center" wrapText="1"/>
      <protection locked="0"/>
    </xf>
    <xf numFmtId="49" fontId="42" fillId="36" borderId="3" xfId="120" applyFont="1" applyFill="1" applyBorder="1" applyAlignment="1" applyProtection="1">
      <alignment horizontal="right" vertical="center" wrapText="1"/>
    </xf>
    <xf numFmtId="165" fontId="43" fillId="36" borderId="3" xfId="143" applyNumberFormat="1" applyFont="1" applyFill="1" applyBorder="1" applyAlignment="1" applyProtection="1">
      <alignment horizontal="right" wrapText="1"/>
    </xf>
    <xf numFmtId="165" fontId="44" fillId="36" borderId="3" xfId="143" applyNumberFormat="1" applyFont="1" applyFill="1" applyBorder="1" applyAlignment="1" applyProtection="1">
      <alignment horizontal="right" wrapText="1"/>
    </xf>
    <xf numFmtId="165" fontId="42" fillId="36" borderId="3" xfId="143" applyNumberFormat="1" applyFont="1" applyFill="1" applyBorder="1" applyAlignment="1" applyProtection="1">
      <alignment horizontal="right" wrapText="1"/>
    </xf>
    <xf numFmtId="0" fontId="43" fillId="36" borderId="3" xfId="106" applyNumberFormat="1" applyFont="1" applyFill="1" applyBorder="1" applyAlignment="1" applyProtection="1">
      <alignment horizontal="right" wrapText="1"/>
    </xf>
    <xf numFmtId="0" fontId="41" fillId="36" borderId="3" xfId="106" applyNumberFormat="1" applyFont="1" applyFill="1" applyBorder="1" applyAlignment="1" applyProtection="1">
      <alignment horizontal="right" wrapText="1"/>
    </xf>
    <xf numFmtId="0" fontId="42" fillId="36" borderId="3" xfId="106" applyNumberFormat="1" applyFont="1" applyFill="1" applyBorder="1" applyAlignment="1" applyProtection="1">
      <alignment horizontal="right" wrapText="1"/>
    </xf>
    <xf numFmtId="0" fontId="44" fillId="36" borderId="3" xfId="0" applyFont="1" applyFill="1" applyBorder="1" applyAlignment="1">
      <alignment horizontal="right" wrapText="1"/>
    </xf>
    <xf numFmtId="0" fontId="42" fillId="36" borderId="3" xfId="0" applyFont="1" applyFill="1" applyBorder="1" applyAlignment="1">
      <alignment horizontal="right" wrapText="1"/>
    </xf>
    <xf numFmtId="165" fontId="0" fillId="36" borderId="0" xfId="0" applyNumberFormat="1" applyFill="1" applyAlignment="1" applyProtection="1">
      <alignment wrapText="1"/>
      <protection locked="0"/>
    </xf>
    <xf numFmtId="0" fontId="6" fillId="0" borderId="0" xfId="0" applyFont="1" applyProtection="1">
      <protection locked="0"/>
    </xf>
    <xf numFmtId="0" fontId="6" fillId="0" borderId="3" xfId="0" applyFont="1" applyBorder="1" applyProtection="1">
      <protection locked="0"/>
    </xf>
    <xf numFmtId="165" fontId="8" fillId="2" borderId="0" xfId="0" applyNumberFormat="1" applyFont="1" applyFill="1" applyProtection="1">
      <protection locked="0"/>
    </xf>
    <xf numFmtId="0" fontId="48" fillId="36" borderId="3" xfId="106" applyNumberFormat="1" applyFont="1" applyFill="1" applyBorder="1" applyAlignment="1" applyProtection="1">
      <alignment horizontal="right" wrapText="1"/>
    </xf>
    <xf numFmtId="165" fontId="49" fillId="36" borderId="3" xfId="104" applyNumberFormat="1" applyFont="1" applyFill="1" applyBorder="1" applyAlignment="1" applyProtection="1">
      <alignment horizontal="right" wrapText="1"/>
    </xf>
    <xf numFmtId="4" fontId="41" fillId="36" borderId="16" xfId="121" applyFont="1" applyFill="1" applyBorder="1" applyAlignment="1" applyProtection="1">
      <alignment horizontal="right" wrapText="1"/>
    </xf>
    <xf numFmtId="4" fontId="41" fillId="36" borderId="47" xfId="144" applyFont="1" applyFill="1" applyBorder="1" applyAlignment="1" applyProtection="1">
      <alignment horizontal="right" wrapText="1"/>
    </xf>
    <xf numFmtId="0" fontId="41" fillId="2" borderId="70" xfId="106" applyNumberFormat="1" applyFont="1" applyFill="1" applyBorder="1" applyAlignment="1" applyProtection="1">
      <alignment horizontal="left" wrapText="1"/>
    </xf>
    <xf numFmtId="0" fontId="41" fillId="2" borderId="71" xfId="106" applyNumberFormat="1" applyFont="1" applyFill="1" applyBorder="1" applyAlignment="1" applyProtection="1">
      <alignment horizontal="right" wrapText="1"/>
    </xf>
    <xf numFmtId="165" fontId="43" fillId="0" borderId="71" xfId="104" applyNumberFormat="1" applyFont="1" applyBorder="1" applyAlignment="1" applyProtection="1">
      <alignment horizontal="right" wrapText="1"/>
    </xf>
    <xf numFmtId="0" fontId="41" fillId="36" borderId="71" xfId="106" applyNumberFormat="1" applyFont="1" applyFill="1" applyBorder="1" applyAlignment="1" applyProtection="1">
      <alignment horizontal="right" wrapText="1"/>
    </xf>
    <xf numFmtId="165" fontId="43" fillId="0" borderId="71" xfId="143" applyNumberFormat="1" applyFont="1" applyBorder="1" applyAlignment="1" applyProtection="1">
      <alignment horizontal="right" wrapText="1"/>
    </xf>
    <xf numFmtId="49" fontId="44" fillId="36" borderId="69" xfId="207" applyNumberFormat="1" applyFont="1" applyFill="1" applyBorder="1" applyAlignment="1">
      <alignment horizontal="center" vertical="top" wrapText="1"/>
    </xf>
    <xf numFmtId="4" fontId="41" fillId="36" borderId="72" xfId="121" applyFont="1" applyFill="1" applyBorder="1" applyAlignment="1" applyProtection="1">
      <alignment horizontal="right" wrapText="1"/>
    </xf>
    <xf numFmtId="4" fontId="41" fillId="36" borderId="73" xfId="144" applyFont="1" applyFill="1" applyBorder="1" applyAlignment="1" applyProtection="1">
      <alignment horizontal="right" wrapText="1"/>
    </xf>
    <xf numFmtId="0" fontId="0" fillId="2" borderId="69" xfId="0" applyFill="1" applyBorder="1" applyProtection="1">
      <protection locked="0"/>
    </xf>
    <xf numFmtId="165" fontId="42" fillId="37" borderId="3" xfId="143" applyNumberFormat="1" applyFont="1" applyFill="1" applyBorder="1" applyAlignment="1" applyProtection="1">
      <alignment horizontal="right" wrapText="1"/>
    </xf>
    <xf numFmtId="165" fontId="43" fillId="37" borderId="3" xfId="143" applyNumberFormat="1" applyFont="1" applyFill="1" applyBorder="1" applyAlignment="1" applyProtection="1">
      <alignment horizontal="right" wrapText="1"/>
    </xf>
    <xf numFmtId="0" fontId="8" fillId="38" borderId="0" xfId="0" applyFont="1" applyFill="1" applyProtection="1">
      <protection locked="0"/>
    </xf>
    <xf numFmtId="0" fontId="6" fillId="38" borderId="0" xfId="0" applyFont="1" applyFill="1" applyProtection="1">
      <protection locked="0"/>
    </xf>
    <xf numFmtId="0" fontId="0" fillId="38" borderId="0" xfId="0" applyFill="1" applyProtection="1">
      <protection locked="0"/>
    </xf>
    <xf numFmtId="0" fontId="47" fillId="0" borderId="3" xfId="0" applyFont="1" applyBorder="1" applyAlignment="1">
      <alignment horizontal="center" wrapText="1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5" fillId="0" borderId="0" xfId="101" applyNumberFormat="1" applyFont="1" applyAlignment="1" applyProtection="1">
      <alignment horizontal="center" wrapText="1"/>
    </xf>
    <xf numFmtId="0" fontId="9" fillId="0" borderId="0" xfId="97" applyNumberFormat="1" applyFont="1" applyAlignment="1" applyProtection="1">
      <alignment horizontal="center" wrapText="1"/>
    </xf>
    <xf numFmtId="49" fontId="41" fillId="0" borderId="3" xfId="103" applyFont="1" applyBorder="1" applyAlignment="1" applyProtection="1">
      <alignment horizontal="center" vertical="center" wrapText="1"/>
    </xf>
    <xf numFmtId="49" fontId="41" fillId="0" borderId="2" xfId="103" applyFont="1" applyBorder="1" applyAlignment="1" applyProtection="1">
      <alignment horizontal="center" vertical="center" wrapText="1"/>
    </xf>
    <xf numFmtId="49" fontId="41" fillId="0" borderId="1" xfId="103" applyFont="1" applyBorder="1" applyAlignment="1" applyProtection="1">
      <alignment horizontal="center" vertical="center" wrapText="1"/>
    </xf>
    <xf numFmtId="49" fontId="41" fillId="0" borderId="60" xfId="103" applyFont="1" applyBorder="1" applyAlignment="1" applyProtection="1">
      <alignment horizontal="center" vertical="center" wrapText="1"/>
    </xf>
    <xf numFmtId="49" fontId="41" fillId="0" borderId="61" xfId="103" applyFont="1" applyBorder="1" applyAlignment="1" applyProtection="1">
      <alignment horizontal="center" vertical="center" wrapText="1"/>
    </xf>
    <xf numFmtId="49" fontId="41" fillId="0" borderId="62" xfId="103" applyFont="1" applyBorder="1" applyAlignment="1" applyProtection="1">
      <alignment horizontal="center" vertical="center" wrapText="1"/>
    </xf>
    <xf numFmtId="49" fontId="41" fillId="0" borderId="63" xfId="103" applyFont="1" applyBorder="1" applyAlignment="1" applyProtection="1">
      <alignment horizontal="center" vertical="center" wrapText="1"/>
    </xf>
    <xf numFmtId="49" fontId="41" fillId="0" borderId="64" xfId="103" applyFont="1" applyBorder="1" applyAlignment="1" applyProtection="1">
      <alignment horizontal="center" vertical="center" wrapText="1"/>
    </xf>
    <xf numFmtId="0" fontId="47" fillId="36" borderId="3" xfId="0" applyFont="1" applyFill="1" applyBorder="1" applyAlignment="1">
      <alignment horizontal="center" wrapText="1"/>
    </xf>
  </cellXfs>
  <cellStyles count="220">
    <cellStyle name="20% - Акцент1 2" xfId="208"/>
    <cellStyle name="20% - Акцент2 2" xfId="209"/>
    <cellStyle name="20% - Акцент3 2" xfId="210"/>
    <cellStyle name="20% - Акцент4 2" xfId="211"/>
    <cellStyle name="20% - Акцент5" xfId="201" builtinId="46" customBuiltin="1"/>
    <cellStyle name="20% - Акцент6" xfId="205" builtinId="50" customBuiltin="1"/>
    <cellStyle name="40% - Акцент1" xfId="192" builtinId="31" customBuiltin="1"/>
    <cellStyle name="40% - Акцент2" xfId="195" builtinId="35" customBuiltin="1"/>
    <cellStyle name="40% - Акцент3 2" xfId="212"/>
    <cellStyle name="40% - Акцент4" xfId="199" builtinId="43" customBuiltin="1"/>
    <cellStyle name="40% - Акцент5" xfId="202" builtinId="47" customBuiltin="1"/>
    <cellStyle name="40% - Акцент6" xfId="206" builtinId="51" customBuiltin="1"/>
    <cellStyle name="60% - Акцент1" xfId="193" builtinId="32" customBuiltin="1"/>
    <cellStyle name="60% - Акцент2" xfId="196" builtinId="36" customBuiltin="1"/>
    <cellStyle name="60% - Акцент3 2" xfId="213"/>
    <cellStyle name="60% - Акцент4 2" xfId="214"/>
    <cellStyle name="60% - Акцент5" xfId="203" builtinId="48" customBuiltin="1"/>
    <cellStyle name="60% - Акцент6 2" xfId="215"/>
    <cellStyle name="br" xfId="1"/>
    <cellStyle name="col" xfId="2"/>
    <cellStyle name="style0" xfId="3"/>
    <cellStyle name="td" xfId="4"/>
    <cellStyle name="tr" xfId="5"/>
    <cellStyle name="xl100" xfId="6"/>
    <cellStyle name="xl101" xfId="7"/>
    <cellStyle name="xl102" xfId="8"/>
    <cellStyle name="xl103" xfId="9"/>
    <cellStyle name="xl104" xfId="10"/>
    <cellStyle name="xl105" xfId="11"/>
    <cellStyle name="xl106" xfId="12"/>
    <cellStyle name="xl107" xfId="13"/>
    <cellStyle name="xl108" xfId="14"/>
    <cellStyle name="xl109" xfId="15"/>
    <cellStyle name="xl110" xfId="16"/>
    <cellStyle name="xl111" xfId="17"/>
    <cellStyle name="xl112" xfId="18"/>
    <cellStyle name="xl113" xfId="19"/>
    <cellStyle name="xl114" xfId="20"/>
    <cellStyle name="xl115" xfId="21"/>
    <cellStyle name="xl116" xfId="22"/>
    <cellStyle name="xl117" xfId="23"/>
    <cellStyle name="xl118" xfId="24"/>
    <cellStyle name="xl119" xfId="25"/>
    <cellStyle name="xl120" xfId="26"/>
    <cellStyle name="xl121" xfId="27"/>
    <cellStyle name="xl122" xfId="28"/>
    <cellStyle name="xl123" xfId="29"/>
    <cellStyle name="xl124" xfId="30"/>
    <cellStyle name="xl125" xfId="31"/>
    <cellStyle name="xl126" xfId="32"/>
    <cellStyle name="xl127" xfId="33"/>
    <cellStyle name="xl128" xfId="34"/>
    <cellStyle name="xl129" xfId="35"/>
    <cellStyle name="xl130" xfId="36"/>
    <cellStyle name="xl131" xfId="37"/>
    <cellStyle name="xl132" xfId="38"/>
    <cellStyle name="xl133" xfId="39"/>
    <cellStyle name="xl134" xfId="40"/>
    <cellStyle name="xl135" xfId="41"/>
    <cellStyle name="xl136" xfId="42"/>
    <cellStyle name="xl137" xfId="43"/>
    <cellStyle name="xl138" xfId="44"/>
    <cellStyle name="xl139" xfId="45"/>
    <cellStyle name="xl140" xfId="46"/>
    <cellStyle name="xl141" xfId="47"/>
    <cellStyle name="xl142" xfId="48"/>
    <cellStyle name="xl143" xfId="49"/>
    <cellStyle name="xl144" xfId="50"/>
    <cellStyle name="xl145" xfId="51"/>
    <cellStyle name="xl146" xfId="52"/>
    <cellStyle name="xl147" xfId="53"/>
    <cellStyle name="xl148" xfId="54"/>
    <cellStyle name="xl149" xfId="55"/>
    <cellStyle name="xl150" xfId="56"/>
    <cellStyle name="xl151" xfId="57"/>
    <cellStyle name="xl152" xfId="58"/>
    <cellStyle name="xl153" xfId="59"/>
    <cellStyle name="xl154" xfId="60"/>
    <cellStyle name="xl155" xfId="61"/>
    <cellStyle name="xl156" xfId="62"/>
    <cellStyle name="xl157" xfId="63"/>
    <cellStyle name="xl158" xfId="64"/>
    <cellStyle name="xl159" xfId="65"/>
    <cellStyle name="xl160" xfId="66"/>
    <cellStyle name="xl161" xfId="67"/>
    <cellStyle name="xl162" xfId="68"/>
    <cellStyle name="xl163" xfId="69"/>
    <cellStyle name="xl164" xfId="70"/>
    <cellStyle name="xl165" xfId="71"/>
    <cellStyle name="xl166" xfId="72"/>
    <cellStyle name="xl167" xfId="73"/>
    <cellStyle name="xl168" xfId="74"/>
    <cellStyle name="xl169" xfId="75"/>
    <cellStyle name="xl170" xfId="76"/>
    <cellStyle name="xl171" xfId="77"/>
    <cellStyle name="xl172" xfId="78"/>
    <cellStyle name="xl173" xfId="79"/>
    <cellStyle name="xl174" xfId="80"/>
    <cellStyle name="xl175" xfId="81"/>
    <cellStyle name="xl176" xfId="82"/>
    <cellStyle name="xl177" xfId="83"/>
    <cellStyle name="xl178" xfId="84"/>
    <cellStyle name="xl179" xfId="85"/>
    <cellStyle name="xl180" xfId="86"/>
    <cellStyle name="xl181" xfId="87"/>
    <cellStyle name="xl182" xfId="88"/>
    <cellStyle name="xl183" xfId="89"/>
    <cellStyle name="xl184" xfId="90"/>
    <cellStyle name="xl185" xfId="91"/>
    <cellStyle name="xl186" xfId="92"/>
    <cellStyle name="xl187" xfId="93"/>
    <cellStyle name="xl188" xfId="94"/>
    <cellStyle name="xl189" xfId="95"/>
    <cellStyle name="xl21" xfId="96"/>
    <cellStyle name="xl22" xfId="97"/>
    <cellStyle name="xl23" xfId="98"/>
    <cellStyle name="xl24" xfId="99"/>
    <cellStyle name="xl25" xfId="100"/>
    <cellStyle name="xl26" xfId="101"/>
    <cellStyle name="xl27" xfId="102"/>
    <cellStyle name="xl28" xfId="103"/>
    <cellStyle name="xl29" xfId="104"/>
    <cellStyle name="xl30" xfId="105"/>
    <cellStyle name="xl31" xfId="106"/>
    <cellStyle name="xl32" xfId="107"/>
    <cellStyle name="xl33" xfId="108"/>
    <cellStyle name="xl34" xfId="109"/>
    <cellStyle name="xl35" xfId="110"/>
    <cellStyle name="xl36" xfId="111"/>
    <cellStyle name="xl37" xfId="112"/>
    <cellStyle name="xl38" xfId="113"/>
    <cellStyle name="xl39" xfId="114"/>
    <cellStyle name="xl40" xfId="115"/>
    <cellStyle name="xl41" xfId="116"/>
    <cellStyle name="xl42" xfId="117"/>
    <cellStyle name="xl43" xfId="118"/>
    <cellStyle name="xl44" xfId="119"/>
    <cellStyle name="xl45" xfId="120"/>
    <cellStyle name="xl46" xfId="121"/>
    <cellStyle name="xl47" xfId="122"/>
    <cellStyle name="xl48" xfId="123"/>
    <cellStyle name="xl49" xfId="124"/>
    <cellStyle name="xl50" xfId="125"/>
    <cellStyle name="xl51" xfId="126"/>
    <cellStyle name="xl52" xfId="127"/>
    <cellStyle name="xl53" xfId="128"/>
    <cellStyle name="xl54" xfId="129"/>
    <cellStyle name="xl55" xfId="130"/>
    <cellStyle name="xl56" xfId="131"/>
    <cellStyle name="xl57" xfId="132"/>
    <cellStyle name="xl58" xfId="133"/>
    <cellStyle name="xl59" xfId="134"/>
    <cellStyle name="xl60" xfId="135"/>
    <cellStyle name="xl61" xfId="136"/>
    <cellStyle name="xl62" xfId="137"/>
    <cellStyle name="xl63" xfId="138"/>
    <cellStyle name="xl64" xfId="139"/>
    <cellStyle name="xl65" xfId="140"/>
    <cellStyle name="xl66" xfId="141"/>
    <cellStyle name="xl67" xfId="142"/>
    <cellStyle name="xl68" xfId="143"/>
    <cellStyle name="xl69" xfId="144"/>
    <cellStyle name="xl70" xfId="145"/>
    <cellStyle name="xl71" xfId="146"/>
    <cellStyle name="xl72" xfId="147"/>
    <cellStyle name="xl73" xfId="148"/>
    <cellStyle name="xl74" xfId="149"/>
    <cellStyle name="xl75" xfId="150"/>
    <cellStyle name="xl76" xfId="151"/>
    <cellStyle name="xl77" xfId="152"/>
    <cellStyle name="xl78" xfId="153"/>
    <cellStyle name="xl79" xfId="154"/>
    <cellStyle name="xl80" xfId="155"/>
    <cellStyle name="xl81" xfId="156"/>
    <cellStyle name="xl82" xfId="157"/>
    <cellStyle name="xl83" xfId="158"/>
    <cellStyle name="xl84" xfId="159"/>
    <cellStyle name="xl85" xfId="160"/>
    <cellStyle name="xl86" xfId="161"/>
    <cellStyle name="xl87" xfId="162"/>
    <cellStyle name="xl88" xfId="163"/>
    <cellStyle name="xl89" xfId="164"/>
    <cellStyle name="xl90" xfId="165"/>
    <cellStyle name="xl91" xfId="166"/>
    <cellStyle name="xl92" xfId="167"/>
    <cellStyle name="xl93" xfId="168"/>
    <cellStyle name="xl94" xfId="169"/>
    <cellStyle name="xl95" xfId="170"/>
    <cellStyle name="xl96" xfId="171"/>
    <cellStyle name="xl97" xfId="172"/>
    <cellStyle name="xl98" xfId="173"/>
    <cellStyle name="xl99" xfId="174"/>
    <cellStyle name="Акцент1" xfId="191" builtinId="29" customBuiltin="1"/>
    <cellStyle name="Акцент2" xfId="194" builtinId="33" customBuiltin="1"/>
    <cellStyle name="Акцент3" xfId="197" builtinId="37" customBuiltin="1"/>
    <cellStyle name="Акцент4" xfId="198" builtinId="41" customBuiltin="1"/>
    <cellStyle name="Акцент5" xfId="200" builtinId="45" customBuiltin="1"/>
    <cellStyle name="Акцент6" xfId="204" builtinId="49" customBuiltin="1"/>
    <cellStyle name="Ввод " xfId="183" builtinId="20" customBuiltin="1"/>
    <cellStyle name="Вывод" xfId="184" builtinId="21" customBuiltin="1"/>
    <cellStyle name="Вычисление" xfId="185" builtinId="22" customBuiltin="1"/>
    <cellStyle name="Заголовок 1" xfId="176" builtinId="16" customBuiltin="1"/>
    <cellStyle name="Заголовок 2" xfId="177" builtinId="17" customBuiltin="1"/>
    <cellStyle name="Заголовок 3" xfId="178" builtinId="18" customBuiltin="1"/>
    <cellStyle name="Заголовок 4" xfId="179" builtinId="19" customBuiltin="1"/>
    <cellStyle name="Итог" xfId="190" builtinId="25" customBuiltin="1"/>
    <cellStyle name="Контрольная ячейка" xfId="187" builtinId="23" customBuiltin="1"/>
    <cellStyle name="Название" xfId="175" builtinId="15" customBuiltin="1"/>
    <cellStyle name="Нейтральный" xfId="182" builtinId="28" customBuiltin="1"/>
    <cellStyle name="Обычный" xfId="0" builtinId="0"/>
    <cellStyle name="Обычный 2" xfId="216"/>
    <cellStyle name="Обычный 3" xfId="217"/>
    <cellStyle name="Обычный 4" xfId="219"/>
    <cellStyle name="Обычный 5" xfId="207"/>
    <cellStyle name="Плохой" xfId="181" builtinId="27" customBuiltin="1"/>
    <cellStyle name="Пояснение" xfId="189" builtinId="53" customBuiltin="1"/>
    <cellStyle name="Примечание 2" xfId="218"/>
    <cellStyle name="Связанная ячейка" xfId="186" builtinId="24" customBuiltin="1"/>
    <cellStyle name="Текст предупреждения" xfId="188" builtinId="11" customBuiltin="1"/>
    <cellStyle name="Хороший" xfId="180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3"/>
  <sheetViews>
    <sheetView tabSelected="1" view="pageBreakPreview" zoomScaleNormal="100" zoomScaleSheetLayoutView="100" workbookViewId="0">
      <selection activeCell="AB19" sqref="AB19"/>
    </sheetView>
  </sheetViews>
  <sheetFormatPr defaultRowHeight="15"/>
  <cols>
    <col min="1" max="1" width="33.140625" style="65" customWidth="1"/>
    <col min="2" max="2" width="15.140625" style="65" hidden="1" customWidth="1"/>
    <col min="3" max="3" width="9.140625" style="65" hidden="1" customWidth="1"/>
    <col min="4" max="5" width="13.7109375" style="65" hidden="1" customWidth="1"/>
    <col min="6" max="10" width="9.140625" style="65" hidden="1" customWidth="1"/>
    <col min="11" max="11" width="15.85546875" style="65" hidden="1" customWidth="1"/>
    <col min="12" max="12" width="9.140625" style="65" hidden="1" customWidth="1"/>
    <col min="13" max="13" width="15.42578125" style="65" hidden="1" customWidth="1"/>
    <col min="14" max="15" width="9.140625" style="65" hidden="1" customWidth="1"/>
    <col min="16" max="16" width="15.85546875" style="65" hidden="1" customWidth="1"/>
    <col min="17" max="17" width="15.42578125" style="65" hidden="1" customWidth="1"/>
    <col min="18" max="22" width="9.140625" style="65" hidden="1" customWidth="1"/>
    <col min="23" max="23" width="13.28515625" style="65" hidden="1" customWidth="1"/>
    <col min="24" max="24" width="9.140625" style="65" hidden="1" customWidth="1"/>
    <col min="25" max="25" width="14" style="65" hidden="1" customWidth="1"/>
    <col min="26" max="26" width="44.28515625" style="65" customWidth="1"/>
    <col min="27" max="27" width="13.42578125" style="65" customWidth="1"/>
    <col min="28" max="28" width="15.42578125" style="65" customWidth="1"/>
    <col min="29" max="29" width="18" style="93" customWidth="1"/>
    <col min="30" max="31" width="0" style="1" hidden="1" customWidth="1"/>
    <col min="32" max="32" width="8.7109375" style="1" hidden="1" customWidth="1"/>
    <col min="33" max="33" width="5" style="1" hidden="1" customWidth="1"/>
    <col min="34" max="34" width="5.42578125" style="1" hidden="1" customWidth="1"/>
    <col min="35" max="35" width="5.7109375" style="1" hidden="1" customWidth="1"/>
    <col min="36" max="36" width="5" style="1" hidden="1" customWidth="1"/>
    <col min="37" max="37" width="9" style="1" hidden="1" customWidth="1"/>
    <col min="38" max="38" width="11.140625" style="1" hidden="1" customWidth="1"/>
    <col min="39" max="39" width="1.5703125" style="1" hidden="1" customWidth="1"/>
    <col min="40" max="40" width="3" style="1" hidden="1" customWidth="1"/>
    <col min="41" max="16384" width="9.140625" style="1"/>
  </cols>
  <sheetData>
    <row r="1" spans="1:42" s="6" customFormat="1" ht="15" customHeight="1" thickBot="1">
      <c r="A1" s="57"/>
      <c r="B1" s="58"/>
      <c r="C1" s="58"/>
      <c r="D1" s="58"/>
      <c r="E1" s="58"/>
      <c r="F1" s="58"/>
      <c r="G1" s="58"/>
      <c r="H1" s="58"/>
      <c r="I1" s="59"/>
      <c r="J1" s="60"/>
      <c r="K1" s="60"/>
      <c r="L1" s="60"/>
      <c r="M1" s="60"/>
      <c r="N1" s="60"/>
      <c r="O1" s="60"/>
      <c r="P1" s="60"/>
      <c r="Q1" s="60"/>
      <c r="R1" s="61" t="s">
        <v>142</v>
      </c>
      <c r="S1" s="61"/>
      <c r="T1" s="61"/>
      <c r="U1" s="62"/>
      <c r="V1" s="62"/>
      <c r="W1" s="62"/>
      <c r="X1" s="62"/>
      <c r="Y1" s="62"/>
      <c r="Z1" s="62"/>
      <c r="AA1" s="62"/>
      <c r="AB1" s="62"/>
      <c r="AC1" s="82" t="s">
        <v>143</v>
      </c>
    </row>
    <row r="2" spans="1:42" s="6" customFormat="1" ht="75" customHeight="1">
      <c r="A2" s="57"/>
      <c r="B2" s="58"/>
      <c r="C2" s="58"/>
      <c r="D2" s="58"/>
      <c r="E2" s="58"/>
      <c r="F2" s="58"/>
      <c r="G2" s="58"/>
      <c r="H2" s="58"/>
      <c r="I2" s="59"/>
      <c r="J2" s="60"/>
      <c r="K2" s="60"/>
      <c r="L2" s="60"/>
      <c r="M2" s="60"/>
      <c r="N2" s="60"/>
      <c r="O2" s="60"/>
      <c r="P2" s="60"/>
      <c r="Q2" s="60"/>
      <c r="R2" s="61"/>
      <c r="S2" s="61"/>
      <c r="T2" s="61"/>
      <c r="U2" s="62"/>
      <c r="V2" s="62"/>
      <c r="W2" s="62"/>
      <c r="X2" s="62"/>
      <c r="Y2" s="62"/>
      <c r="Z2" s="116" t="s">
        <v>164</v>
      </c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</row>
    <row r="3" spans="1:42" s="6" customFormat="1" ht="32.25" customHeight="1">
      <c r="A3" s="117" t="s">
        <v>173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</row>
    <row r="4" spans="1:42" s="6" customFormat="1" ht="24.75" customHeight="1">
      <c r="A4" s="118" t="s">
        <v>0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</row>
    <row r="5" spans="1:42" s="6" customFormat="1" ht="24.7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2"/>
      <c r="V5" s="62"/>
      <c r="W5" s="62"/>
      <c r="X5" s="62"/>
      <c r="Y5" s="62"/>
      <c r="Z5" s="62"/>
      <c r="AA5" s="62"/>
      <c r="AB5" s="62"/>
      <c r="AC5" s="83"/>
      <c r="AN5" s="64" t="s">
        <v>144</v>
      </c>
    </row>
    <row r="6" spans="1:42" ht="11.45" customHeight="1">
      <c r="A6" s="120" t="s">
        <v>2</v>
      </c>
      <c r="B6" s="122" t="s">
        <v>3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4"/>
      <c r="O6" s="7"/>
      <c r="P6" s="8"/>
      <c r="Q6" s="8"/>
      <c r="R6" s="8"/>
      <c r="S6" s="8"/>
      <c r="T6" s="8"/>
      <c r="U6" s="8"/>
      <c r="V6" s="8"/>
      <c r="W6" s="8"/>
      <c r="X6" s="8"/>
      <c r="Y6" s="8"/>
      <c r="Z6" s="125" t="s">
        <v>1</v>
      </c>
      <c r="AA6" s="119" t="s">
        <v>172</v>
      </c>
      <c r="AB6" s="115" t="s">
        <v>170</v>
      </c>
      <c r="AC6" s="127" t="s">
        <v>171</v>
      </c>
      <c r="AM6" s="115" t="s">
        <v>170</v>
      </c>
      <c r="AN6" s="115" t="s">
        <v>171</v>
      </c>
    </row>
    <row r="7" spans="1:42" ht="42" customHeight="1">
      <c r="A7" s="121"/>
      <c r="B7" s="9" t="s">
        <v>4</v>
      </c>
      <c r="C7" s="9" t="s">
        <v>5</v>
      </c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 t="s">
        <v>11</v>
      </c>
      <c r="J7" s="9" t="s">
        <v>12</v>
      </c>
      <c r="K7" s="9" t="s">
        <v>13</v>
      </c>
      <c r="L7" s="9" t="s">
        <v>14</v>
      </c>
      <c r="M7" s="9" t="s">
        <v>15</v>
      </c>
      <c r="N7" s="9" t="s">
        <v>16</v>
      </c>
      <c r="O7" s="10" t="s">
        <v>5</v>
      </c>
      <c r="P7" s="10" t="s">
        <v>6</v>
      </c>
      <c r="Q7" s="10" t="s">
        <v>7</v>
      </c>
      <c r="R7" s="10" t="s">
        <v>8</v>
      </c>
      <c r="S7" s="10" t="s">
        <v>17</v>
      </c>
      <c r="T7" s="10" t="s">
        <v>10</v>
      </c>
      <c r="U7" s="10" t="s">
        <v>11</v>
      </c>
      <c r="V7" s="10" t="s">
        <v>12</v>
      </c>
      <c r="W7" s="10" t="s">
        <v>13</v>
      </c>
      <c r="X7" s="10" t="s">
        <v>14</v>
      </c>
      <c r="Y7" s="10" t="s">
        <v>15</v>
      </c>
      <c r="Z7" s="126"/>
      <c r="AA7" s="119"/>
      <c r="AB7" s="115"/>
      <c r="AC7" s="127"/>
      <c r="AM7" s="115"/>
      <c r="AN7" s="115"/>
    </row>
    <row r="8" spans="1:42" ht="11.45" customHeight="1" thickBot="1">
      <c r="A8" s="11" t="s">
        <v>18</v>
      </c>
      <c r="B8" s="12" t="s">
        <v>20</v>
      </c>
      <c r="C8" s="12" t="s">
        <v>21</v>
      </c>
      <c r="D8" s="12" t="s">
        <v>22</v>
      </c>
      <c r="E8" s="12" t="s">
        <v>23</v>
      </c>
      <c r="F8" s="12" t="s">
        <v>24</v>
      </c>
      <c r="G8" s="12" t="s">
        <v>25</v>
      </c>
      <c r="H8" s="12" t="s">
        <v>26</v>
      </c>
      <c r="I8" s="12" t="s">
        <v>27</v>
      </c>
      <c r="J8" s="12" t="s">
        <v>28</v>
      </c>
      <c r="K8" s="12" t="s">
        <v>29</v>
      </c>
      <c r="L8" s="12" t="s">
        <v>30</v>
      </c>
      <c r="M8" s="12" t="s">
        <v>31</v>
      </c>
      <c r="N8" s="12" t="s">
        <v>32</v>
      </c>
      <c r="O8" s="12" t="s">
        <v>33</v>
      </c>
      <c r="P8" s="12" t="s">
        <v>34</v>
      </c>
      <c r="Q8" s="12" t="s">
        <v>35</v>
      </c>
      <c r="R8" s="12" t="s">
        <v>36</v>
      </c>
      <c r="S8" s="12" t="s">
        <v>37</v>
      </c>
      <c r="T8" s="12" t="s">
        <v>38</v>
      </c>
      <c r="U8" s="12" t="s">
        <v>39</v>
      </c>
      <c r="V8" s="12" t="s">
        <v>40</v>
      </c>
      <c r="W8" s="12" t="s">
        <v>41</v>
      </c>
      <c r="X8" s="12" t="s">
        <v>42</v>
      </c>
      <c r="Y8" s="12" t="s">
        <v>43</v>
      </c>
      <c r="Z8" s="13" t="s">
        <v>19</v>
      </c>
      <c r="AA8" s="75"/>
      <c r="AB8" s="75"/>
      <c r="AC8" s="84"/>
    </row>
    <row r="9" spans="1:42" s="2" customFormat="1" ht="21.75" customHeight="1">
      <c r="A9" s="14" t="s">
        <v>45</v>
      </c>
      <c r="B9" s="15">
        <v>92200755.409999996</v>
      </c>
      <c r="C9" s="15">
        <v>0</v>
      </c>
      <c r="D9" s="15">
        <v>92200755.409999996</v>
      </c>
      <c r="E9" s="15">
        <v>323014202.04000002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395713757.44999999</v>
      </c>
      <c r="L9" s="15">
        <v>0</v>
      </c>
      <c r="M9" s="15">
        <v>19501200</v>
      </c>
      <c r="N9" s="16">
        <v>0</v>
      </c>
      <c r="O9" s="15">
        <v>0</v>
      </c>
      <c r="P9" s="15">
        <v>45454266.969999999</v>
      </c>
      <c r="Q9" s="15">
        <v>202163180.66999999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238181056.19999999</v>
      </c>
      <c r="X9" s="15">
        <v>0</v>
      </c>
      <c r="Y9" s="15">
        <v>9436391.4399999995</v>
      </c>
      <c r="Z9" s="17" t="s">
        <v>44</v>
      </c>
      <c r="AA9" s="18">
        <f>AA11+AA34</f>
        <v>474723.6</v>
      </c>
      <c r="AB9" s="76">
        <f>AC9-AA9</f>
        <v>23928.100000000035</v>
      </c>
      <c r="AC9" s="85">
        <f>AC11+AC34</f>
        <v>498651.7</v>
      </c>
      <c r="AD9" s="18">
        <f t="shared" ref="AD9:AM9" si="0">AD11+AD34</f>
        <v>0</v>
      </c>
      <c r="AE9" s="18">
        <f t="shared" si="0"/>
        <v>0</v>
      </c>
      <c r="AF9" s="18">
        <f t="shared" si="0"/>
        <v>0</v>
      </c>
      <c r="AG9" s="18">
        <f t="shared" si="0"/>
        <v>0</v>
      </c>
      <c r="AH9" s="18">
        <f t="shared" si="0"/>
        <v>0</v>
      </c>
      <c r="AI9" s="18">
        <f t="shared" si="0"/>
        <v>0</v>
      </c>
      <c r="AJ9" s="18">
        <f t="shared" si="0"/>
        <v>0</v>
      </c>
      <c r="AK9" s="18">
        <f t="shared" si="0"/>
        <v>0</v>
      </c>
      <c r="AL9" s="18">
        <f t="shared" si="0"/>
        <v>0</v>
      </c>
      <c r="AM9" s="18">
        <f t="shared" si="0"/>
        <v>33634.799999999996</v>
      </c>
      <c r="AN9" s="18">
        <f>AC9-AM9</f>
        <v>465016.9</v>
      </c>
    </row>
    <row r="10" spans="1:42" ht="1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1" t="s">
        <v>46</v>
      </c>
      <c r="AA10" s="18"/>
      <c r="AB10" s="76">
        <f t="shared" ref="AB10:AB72" si="1">AC10-AA10</f>
        <v>0</v>
      </c>
      <c r="AC10" s="85"/>
      <c r="AM10" s="70"/>
      <c r="AN10" s="18"/>
    </row>
    <row r="11" spans="1:42" s="4" customFormat="1" ht="31.5">
      <c r="A11" s="22" t="s">
        <v>48</v>
      </c>
      <c r="B11" s="23">
        <v>92200755.409999996</v>
      </c>
      <c r="C11" s="23">
        <v>0</v>
      </c>
      <c r="D11" s="23">
        <v>92200755.409999996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82853755.409999996</v>
      </c>
      <c r="L11" s="23">
        <v>0</v>
      </c>
      <c r="M11" s="23">
        <v>9347000</v>
      </c>
      <c r="N11" s="24">
        <v>0</v>
      </c>
      <c r="O11" s="23">
        <v>0</v>
      </c>
      <c r="P11" s="23">
        <v>45454266.969999999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42250464.530000001</v>
      </c>
      <c r="X11" s="23">
        <v>0</v>
      </c>
      <c r="Y11" s="23">
        <v>3203802.44</v>
      </c>
      <c r="Z11" s="25" t="s">
        <v>47</v>
      </c>
      <c r="AA11" s="26">
        <f>AA12+AA15+AA16+AA21+AA25+AA26+AA27+AA28+AA29+AA30+AA31+AA32</f>
        <v>100093.9</v>
      </c>
      <c r="AB11" s="76">
        <f t="shared" si="1"/>
        <v>9720.8000000000029</v>
      </c>
      <c r="AC11" s="86">
        <v>109814.7</v>
      </c>
      <c r="AD11" s="26">
        <f t="shared" ref="AD11:AM11" si="2">AD12+AD15+AD16+AD21+AD25+AD26+AD27+AD28+AD29+AD30+AD31+AD32</f>
        <v>0</v>
      </c>
      <c r="AE11" s="26">
        <f t="shared" si="2"/>
        <v>0</v>
      </c>
      <c r="AF11" s="26">
        <f t="shared" si="2"/>
        <v>0</v>
      </c>
      <c r="AG11" s="26">
        <f t="shared" si="2"/>
        <v>0</v>
      </c>
      <c r="AH11" s="26">
        <f t="shared" si="2"/>
        <v>0</v>
      </c>
      <c r="AI11" s="26">
        <f t="shared" si="2"/>
        <v>0</v>
      </c>
      <c r="AJ11" s="26">
        <f t="shared" si="2"/>
        <v>0</v>
      </c>
      <c r="AK11" s="26">
        <f t="shared" si="2"/>
        <v>0</v>
      </c>
      <c r="AL11" s="26">
        <f t="shared" si="2"/>
        <v>0</v>
      </c>
      <c r="AM11" s="26">
        <f t="shared" si="2"/>
        <v>3219.1</v>
      </c>
      <c r="AN11" s="18">
        <f t="shared" ref="AN11:AN73" si="3">AC11-AM11</f>
        <v>106595.59999999999</v>
      </c>
    </row>
    <row r="12" spans="1:42" s="4" customFormat="1" ht="15.75">
      <c r="A12" s="22" t="s">
        <v>50</v>
      </c>
      <c r="B12" s="23">
        <v>31338000</v>
      </c>
      <c r="C12" s="23">
        <v>0</v>
      </c>
      <c r="D12" s="23">
        <v>31338000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30033000</v>
      </c>
      <c r="L12" s="23">
        <v>0</v>
      </c>
      <c r="M12" s="23">
        <v>1305000</v>
      </c>
      <c r="N12" s="24">
        <v>0</v>
      </c>
      <c r="O12" s="23">
        <v>0</v>
      </c>
      <c r="P12" s="23">
        <v>17069108.420000002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16357895.5</v>
      </c>
      <c r="X12" s="23">
        <v>0</v>
      </c>
      <c r="Y12" s="23">
        <v>711212.92</v>
      </c>
      <c r="Z12" s="25" t="s">
        <v>49</v>
      </c>
      <c r="AA12" s="27">
        <v>32360</v>
      </c>
      <c r="AB12" s="76">
        <f t="shared" si="1"/>
        <v>0</v>
      </c>
      <c r="AC12" s="85">
        <v>32360</v>
      </c>
      <c r="AM12" s="71"/>
      <c r="AN12" s="18">
        <f t="shared" si="3"/>
        <v>32360</v>
      </c>
    </row>
    <row r="13" spans="1:42" s="5" customFormat="1" ht="15.75">
      <c r="A13" s="28" t="s">
        <v>52</v>
      </c>
      <c r="B13" s="29">
        <v>31338000</v>
      </c>
      <c r="C13" s="29">
        <v>0</v>
      </c>
      <c r="D13" s="29">
        <v>31338000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30033000</v>
      </c>
      <c r="L13" s="29">
        <v>0</v>
      </c>
      <c r="M13" s="29">
        <v>1305000</v>
      </c>
      <c r="N13" s="30">
        <v>0</v>
      </c>
      <c r="O13" s="29">
        <v>0</v>
      </c>
      <c r="P13" s="29">
        <v>17069108.420000002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29">
        <v>16357895.5</v>
      </c>
      <c r="X13" s="29">
        <v>0</v>
      </c>
      <c r="Y13" s="29">
        <v>711212.92</v>
      </c>
      <c r="Z13" s="31" t="s">
        <v>51</v>
      </c>
      <c r="AA13" s="27">
        <v>32360</v>
      </c>
      <c r="AB13" s="76">
        <f t="shared" si="1"/>
        <v>0</v>
      </c>
      <c r="AC13" s="85">
        <v>32360</v>
      </c>
      <c r="AM13" s="72"/>
      <c r="AN13" s="18">
        <f t="shared" si="3"/>
        <v>32360</v>
      </c>
      <c r="AO13" s="96"/>
    </row>
    <row r="14" spans="1:42" s="4" customFormat="1" ht="63">
      <c r="A14" s="22" t="s">
        <v>54</v>
      </c>
      <c r="B14" s="23">
        <v>11778895.41</v>
      </c>
      <c r="C14" s="23">
        <v>0</v>
      </c>
      <c r="D14" s="23">
        <v>11778895.41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11778895.41</v>
      </c>
      <c r="L14" s="23">
        <v>0</v>
      </c>
      <c r="M14" s="23">
        <v>0</v>
      </c>
      <c r="N14" s="24">
        <v>0</v>
      </c>
      <c r="O14" s="23">
        <v>0</v>
      </c>
      <c r="P14" s="23">
        <v>6216661.7800000003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6216661.7800000003</v>
      </c>
      <c r="X14" s="23">
        <v>0</v>
      </c>
      <c r="Y14" s="23">
        <v>0</v>
      </c>
      <c r="Z14" s="25" t="s">
        <v>53</v>
      </c>
      <c r="AA14" s="27">
        <v>17574.7</v>
      </c>
      <c r="AB14" s="76">
        <f t="shared" si="1"/>
        <v>0</v>
      </c>
      <c r="AC14" s="85">
        <v>17574.7</v>
      </c>
      <c r="AM14" s="71"/>
      <c r="AN14" s="18">
        <f t="shared" si="3"/>
        <v>17574.7</v>
      </c>
    </row>
    <row r="15" spans="1:42" s="5" customFormat="1" ht="47.25">
      <c r="A15" s="28" t="s">
        <v>56</v>
      </c>
      <c r="B15" s="29">
        <v>11778895.41</v>
      </c>
      <c r="C15" s="29">
        <v>0</v>
      </c>
      <c r="D15" s="29">
        <v>11778895.41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11778895.41</v>
      </c>
      <c r="L15" s="29">
        <v>0</v>
      </c>
      <c r="M15" s="29">
        <v>0</v>
      </c>
      <c r="N15" s="30">
        <v>0</v>
      </c>
      <c r="O15" s="29">
        <v>0</v>
      </c>
      <c r="P15" s="29">
        <v>6216661.7800000003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6216661.7800000003</v>
      </c>
      <c r="X15" s="29">
        <v>0</v>
      </c>
      <c r="Y15" s="29">
        <v>0</v>
      </c>
      <c r="Z15" s="31" t="s">
        <v>55</v>
      </c>
      <c r="AA15" s="32">
        <v>17574.7</v>
      </c>
      <c r="AB15" s="76">
        <f t="shared" si="1"/>
        <v>0</v>
      </c>
      <c r="AC15" s="87">
        <v>17574.7</v>
      </c>
      <c r="AM15" s="72"/>
      <c r="AN15" s="18">
        <f t="shared" si="3"/>
        <v>17574.7</v>
      </c>
      <c r="AP15" s="96"/>
    </row>
    <row r="16" spans="1:42" s="4" customFormat="1" ht="15.75">
      <c r="A16" s="22" t="s">
        <v>58</v>
      </c>
      <c r="B16" s="23">
        <v>8472000</v>
      </c>
      <c r="C16" s="23">
        <v>0</v>
      </c>
      <c r="D16" s="23">
        <v>8472000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6755000</v>
      </c>
      <c r="L16" s="23">
        <v>0</v>
      </c>
      <c r="M16" s="23">
        <v>1717000</v>
      </c>
      <c r="N16" s="24">
        <v>0</v>
      </c>
      <c r="O16" s="23">
        <v>0</v>
      </c>
      <c r="P16" s="23">
        <v>4370106.79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3393402</v>
      </c>
      <c r="X16" s="23">
        <v>0</v>
      </c>
      <c r="Y16" s="23">
        <v>976704.79</v>
      </c>
      <c r="Z16" s="25" t="s">
        <v>57</v>
      </c>
      <c r="AA16" s="27">
        <f>AA17+AA18+AA19+AA20</f>
        <v>7289.1</v>
      </c>
      <c r="AB16" s="76">
        <f t="shared" si="1"/>
        <v>4299.2999999999993</v>
      </c>
      <c r="AC16" s="85">
        <f>AC17+AC18+AC19</f>
        <v>11588.4</v>
      </c>
      <c r="AM16" s="71"/>
      <c r="AN16" s="18">
        <f t="shared" si="3"/>
        <v>11588.4</v>
      </c>
    </row>
    <row r="17" spans="1:42" s="5" customFormat="1" ht="31.5">
      <c r="A17" s="28" t="s">
        <v>60</v>
      </c>
      <c r="B17" s="29">
        <v>5500000</v>
      </c>
      <c r="C17" s="29">
        <v>0</v>
      </c>
      <c r="D17" s="29">
        <v>5500000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4278000</v>
      </c>
      <c r="L17" s="29">
        <v>0</v>
      </c>
      <c r="M17" s="29">
        <v>1222000</v>
      </c>
      <c r="N17" s="30">
        <v>0</v>
      </c>
      <c r="O17" s="29">
        <v>0</v>
      </c>
      <c r="P17" s="29">
        <v>2977896.96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2316142.06</v>
      </c>
      <c r="X17" s="29">
        <v>0</v>
      </c>
      <c r="Y17" s="29">
        <v>661754.9</v>
      </c>
      <c r="Z17" s="31" t="s">
        <v>59</v>
      </c>
      <c r="AA17" s="32">
        <v>5056</v>
      </c>
      <c r="AB17" s="76">
        <f t="shared" si="1"/>
        <v>1000</v>
      </c>
      <c r="AC17" s="110">
        <v>6056</v>
      </c>
      <c r="AM17" s="72"/>
      <c r="AN17" s="18">
        <f t="shared" si="3"/>
        <v>6056</v>
      </c>
      <c r="AO17" s="5">
        <v>1000</v>
      </c>
      <c r="AP17" s="112">
        <v>5838</v>
      </c>
    </row>
    <row r="18" spans="1:42" s="5" customFormat="1" ht="31.5">
      <c r="A18" s="28" t="s">
        <v>62</v>
      </c>
      <c r="B18" s="29">
        <v>1298000</v>
      </c>
      <c r="C18" s="29">
        <v>0</v>
      </c>
      <c r="D18" s="29">
        <v>1298000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1298000</v>
      </c>
      <c r="L18" s="29">
        <v>0</v>
      </c>
      <c r="M18" s="29">
        <v>0</v>
      </c>
      <c r="N18" s="30">
        <v>0</v>
      </c>
      <c r="O18" s="29">
        <v>0</v>
      </c>
      <c r="P18" s="29">
        <v>342616.52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342616.52</v>
      </c>
      <c r="X18" s="29">
        <v>0</v>
      </c>
      <c r="Y18" s="29">
        <v>0</v>
      </c>
      <c r="Z18" s="31" t="s">
        <v>61</v>
      </c>
      <c r="AA18" s="32">
        <v>1020</v>
      </c>
      <c r="AB18" s="76">
        <f t="shared" si="1"/>
        <v>0</v>
      </c>
      <c r="AC18" s="87">
        <v>1020</v>
      </c>
      <c r="AM18" s="72"/>
      <c r="AN18" s="18">
        <f t="shared" si="3"/>
        <v>1020</v>
      </c>
      <c r="AP18" s="112"/>
    </row>
    <row r="19" spans="1:42" s="5" customFormat="1" ht="15.75">
      <c r="A19" s="28" t="s">
        <v>64</v>
      </c>
      <c r="B19" s="29">
        <v>1650000</v>
      </c>
      <c r="C19" s="29">
        <v>0</v>
      </c>
      <c r="D19" s="29">
        <v>1650000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1155000</v>
      </c>
      <c r="L19" s="29">
        <v>0</v>
      </c>
      <c r="M19" s="29">
        <v>495000</v>
      </c>
      <c r="N19" s="30">
        <v>0</v>
      </c>
      <c r="O19" s="29">
        <v>0</v>
      </c>
      <c r="P19" s="29">
        <v>1049593.31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734643.42</v>
      </c>
      <c r="X19" s="29">
        <v>0</v>
      </c>
      <c r="Y19" s="29">
        <v>314949.89</v>
      </c>
      <c r="Z19" s="31" t="s">
        <v>63</v>
      </c>
      <c r="AA19" s="32">
        <v>1213.0999999999999</v>
      </c>
      <c r="AB19" s="76">
        <f t="shared" si="1"/>
        <v>3299.2999999999997</v>
      </c>
      <c r="AC19" s="110">
        <v>4512.3999999999996</v>
      </c>
      <c r="AM19" s="72"/>
      <c r="AN19" s="18">
        <f t="shared" si="3"/>
        <v>4512.3999999999996</v>
      </c>
      <c r="AO19" s="5">
        <v>3300</v>
      </c>
      <c r="AP19" s="112">
        <v>3300</v>
      </c>
    </row>
    <row r="20" spans="1:42" s="5" customFormat="1" ht="31.5">
      <c r="A20" s="28" t="s">
        <v>66</v>
      </c>
      <c r="B20" s="29">
        <v>24000</v>
      </c>
      <c r="C20" s="29">
        <v>0</v>
      </c>
      <c r="D20" s="29">
        <v>24000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24000</v>
      </c>
      <c r="L20" s="29">
        <v>0</v>
      </c>
      <c r="M20" s="29">
        <v>0</v>
      </c>
      <c r="N20" s="30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31" t="s">
        <v>65</v>
      </c>
      <c r="AA20" s="32"/>
      <c r="AB20" s="76">
        <f t="shared" si="1"/>
        <v>0</v>
      </c>
      <c r="AC20" s="87"/>
      <c r="AM20" s="72"/>
      <c r="AN20" s="18">
        <f t="shared" si="3"/>
        <v>0</v>
      </c>
      <c r="AP20" s="112"/>
    </row>
    <row r="21" spans="1:42" s="4" customFormat="1" ht="15.75">
      <c r="A21" s="22" t="s">
        <v>68</v>
      </c>
      <c r="B21" s="23">
        <v>8625000</v>
      </c>
      <c r="C21" s="23">
        <v>0</v>
      </c>
      <c r="D21" s="23">
        <v>8625000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2300000</v>
      </c>
      <c r="L21" s="23">
        <v>0</v>
      </c>
      <c r="M21" s="23">
        <v>6325000</v>
      </c>
      <c r="N21" s="24">
        <v>0</v>
      </c>
      <c r="O21" s="23">
        <v>0</v>
      </c>
      <c r="P21" s="23">
        <v>2852265.76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1337701.5900000001</v>
      </c>
      <c r="X21" s="23">
        <v>0</v>
      </c>
      <c r="Y21" s="23">
        <v>1514564.17</v>
      </c>
      <c r="Z21" s="25" t="s">
        <v>67</v>
      </c>
      <c r="AA21" s="27">
        <f>AA22+AA23+AA24</f>
        <v>3600</v>
      </c>
      <c r="AB21" s="76">
        <f t="shared" si="1"/>
        <v>0</v>
      </c>
      <c r="AC21" s="85">
        <v>3600</v>
      </c>
      <c r="AM21" s="71"/>
      <c r="AN21" s="18">
        <f t="shared" si="3"/>
        <v>3600</v>
      </c>
      <c r="AP21" s="113"/>
    </row>
    <row r="22" spans="1:42" s="5" customFormat="1" ht="15.75">
      <c r="A22" s="28" t="s">
        <v>70</v>
      </c>
      <c r="B22" s="29">
        <v>878000</v>
      </c>
      <c r="C22" s="29">
        <v>0</v>
      </c>
      <c r="D22" s="29">
        <v>878000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878000</v>
      </c>
      <c r="N22" s="30">
        <v>0</v>
      </c>
      <c r="O22" s="29">
        <v>0</v>
      </c>
      <c r="P22" s="29">
        <v>240266.98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240266.98</v>
      </c>
      <c r="Z22" s="31" t="s">
        <v>69</v>
      </c>
      <c r="AA22" s="32">
        <f>I22/1000</f>
        <v>0</v>
      </c>
      <c r="AB22" s="76">
        <f t="shared" si="1"/>
        <v>0</v>
      </c>
      <c r="AC22" s="87"/>
      <c r="AM22" s="72"/>
      <c r="AN22" s="18">
        <f t="shared" si="3"/>
        <v>0</v>
      </c>
      <c r="AP22" s="112"/>
    </row>
    <row r="23" spans="1:42" s="5" customFormat="1" ht="15.75">
      <c r="A23" s="28" t="s">
        <v>72</v>
      </c>
      <c r="B23" s="29">
        <v>2300000</v>
      </c>
      <c r="C23" s="29">
        <v>0</v>
      </c>
      <c r="D23" s="29">
        <v>2300000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2300000</v>
      </c>
      <c r="L23" s="29">
        <v>0</v>
      </c>
      <c r="M23" s="29">
        <v>0</v>
      </c>
      <c r="N23" s="30">
        <v>0</v>
      </c>
      <c r="O23" s="29">
        <v>0</v>
      </c>
      <c r="P23" s="29">
        <v>1336103.5900000001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1336103.5900000001</v>
      </c>
      <c r="X23" s="29">
        <v>0</v>
      </c>
      <c r="Y23" s="29">
        <v>0</v>
      </c>
      <c r="Z23" s="31" t="s">
        <v>71</v>
      </c>
      <c r="AA23" s="32">
        <v>3600</v>
      </c>
      <c r="AB23" s="76">
        <f t="shared" si="1"/>
        <v>0</v>
      </c>
      <c r="AC23" s="87">
        <v>3600</v>
      </c>
      <c r="AM23" s="72"/>
      <c r="AN23" s="18">
        <f t="shared" si="3"/>
        <v>3600</v>
      </c>
      <c r="AP23" s="112"/>
    </row>
    <row r="24" spans="1:42" s="5" customFormat="1" ht="15.75">
      <c r="A24" s="28" t="s">
        <v>74</v>
      </c>
      <c r="B24" s="29">
        <v>5447000</v>
      </c>
      <c r="C24" s="29">
        <v>0</v>
      </c>
      <c r="D24" s="29">
        <v>5447000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5447000</v>
      </c>
      <c r="N24" s="30">
        <v>0</v>
      </c>
      <c r="O24" s="29">
        <v>0</v>
      </c>
      <c r="P24" s="29">
        <v>1275895.19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29">
        <v>1598</v>
      </c>
      <c r="X24" s="29">
        <v>0</v>
      </c>
      <c r="Y24" s="29">
        <v>1274297.19</v>
      </c>
      <c r="Z24" s="31" t="s">
        <v>73</v>
      </c>
      <c r="AA24" s="32">
        <f>I24/1000</f>
        <v>0</v>
      </c>
      <c r="AB24" s="76">
        <f t="shared" si="1"/>
        <v>0</v>
      </c>
      <c r="AC24" s="87"/>
      <c r="AM24" s="72"/>
      <c r="AN24" s="18">
        <f t="shared" si="3"/>
        <v>0</v>
      </c>
      <c r="AP24" s="112"/>
    </row>
    <row r="25" spans="1:42" s="4" customFormat="1" ht="15.75">
      <c r="A25" s="22" t="s">
        <v>76</v>
      </c>
      <c r="B25" s="23">
        <v>1318000</v>
      </c>
      <c r="C25" s="23">
        <v>0</v>
      </c>
      <c r="D25" s="23">
        <v>1318000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1318000</v>
      </c>
      <c r="L25" s="23">
        <v>0</v>
      </c>
      <c r="M25" s="23">
        <v>0</v>
      </c>
      <c r="N25" s="24">
        <v>0</v>
      </c>
      <c r="O25" s="23">
        <v>0</v>
      </c>
      <c r="P25" s="23">
        <v>1099095.94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1099095.94</v>
      </c>
      <c r="X25" s="23">
        <v>0</v>
      </c>
      <c r="Y25" s="23">
        <v>0</v>
      </c>
      <c r="Z25" s="25" t="s">
        <v>75</v>
      </c>
      <c r="AA25" s="27">
        <v>2150</v>
      </c>
      <c r="AB25" s="76">
        <f t="shared" si="1"/>
        <v>0</v>
      </c>
      <c r="AC25" s="85">
        <v>2150</v>
      </c>
      <c r="AM25" s="71"/>
      <c r="AN25" s="18">
        <f t="shared" si="3"/>
        <v>2150</v>
      </c>
      <c r="AP25" s="113"/>
    </row>
    <row r="26" spans="1:42" s="3" customFormat="1" ht="63">
      <c r="A26" s="22" t="s">
        <v>78</v>
      </c>
      <c r="B26" s="23">
        <v>10000</v>
      </c>
      <c r="C26" s="23">
        <v>0</v>
      </c>
      <c r="D26" s="23">
        <v>10000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10000</v>
      </c>
      <c r="L26" s="23">
        <v>0</v>
      </c>
      <c r="M26" s="23">
        <v>0</v>
      </c>
      <c r="N26" s="24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5" t="s">
        <v>77</v>
      </c>
      <c r="AA26" s="27"/>
      <c r="AB26" s="76">
        <f t="shared" si="1"/>
        <v>0</v>
      </c>
      <c r="AC26" s="85"/>
      <c r="AM26" s="73"/>
      <c r="AN26" s="18">
        <f t="shared" si="3"/>
        <v>0</v>
      </c>
      <c r="AP26" s="114"/>
    </row>
    <row r="27" spans="1:42" s="4" customFormat="1" ht="78.75">
      <c r="A27" s="22" t="s">
        <v>80</v>
      </c>
      <c r="B27" s="23">
        <v>24184795.41</v>
      </c>
      <c r="C27" s="23">
        <v>0</v>
      </c>
      <c r="D27" s="23">
        <v>24184795.41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24184795.41</v>
      </c>
      <c r="L27" s="23">
        <v>0</v>
      </c>
      <c r="M27" s="23">
        <v>0</v>
      </c>
      <c r="N27" s="24">
        <v>0</v>
      </c>
      <c r="O27" s="23">
        <v>0</v>
      </c>
      <c r="P27" s="23">
        <v>11236026.939999999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11236026.939999999</v>
      </c>
      <c r="X27" s="23">
        <v>0</v>
      </c>
      <c r="Y27" s="23">
        <v>0</v>
      </c>
      <c r="Z27" s="25" t="s">
        <v>79</v>
      </c>
      <c r="AA27" s="27">
        <v>29000</v>
      </c>
      <c r="AB27" s="76">
        <f t="shared" si="1"/>
        <v>2915.7999999999993</v>
      </c>
      <c r="AC27" s="111">
        <v>31915.8</v>
      </c>
      <c r="AM27" s="71"/>
      <c r="AN27" s="18">
        <f t="shared" si="3"/>
        <v>31915.8</v>
      </c>
      <c r="AO27" s="4">
        <v>1185.8</v>
      </c>
      <c r="AP27" s="113">
        <v>21736</v>
      </c>
    </row>
    <row r="28" spans="1:42" s="4" customFormat="1" ht="31.5">
      <c r="A28" s="22" t="s">
        <v>82</v>
      </c>
      <c r="B28" s="23">
        <v>53000</v>
      </c>
      <c r="C28" s="23">
        <v>0</v>
      </c>
      <c r="D28" s="23">
        <v>53000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53000</v>
      </c>
      <c r="L28" s="23">
        <v>0</v>
      </c>
      <c r="M28" s="23">
        <v>0</v>
      </c>
      <c r="N28" s="24">
        <v>0</v>
      </c>
      <c r="O28" s="23">
        <v>0</v>
      </c>
      <c r="P28" s="23">
        <v>20658.89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20658.89</v>
      </c>
      <c r="X28" s="23">
        <v>0</v>
      </c>
      <c r="Y28" s="23">
        <v>0</v>
      </c>
      <c r="Z28" s="25" t="s">
        <v>81</v>
      </c>
      <c r="AA28" s="27">
        <v>28</v>
      </c>
      <c r="AB28" s="76">
        <f t="shared" si="1"/>
        <v>0</v>
      </c>
      <c r="AC28" s="85">
        <v>28</v>
      </c>
      <c r="AM28" s="71"/>
      <c r="AN28" s="18">
        <f t="shared" si="3"/>
        <v>28</v>
      </c>
      <c r="AP28" s="113"/>
    </row>
    <row r="29" spans="1:42" s="4" customFormat="1" ht="47.25">
      <c r="A29" s="22" t="s">
        <v>84</v>
      </c>
      <c r="B29" s="23">
        <v>4300000</v>
      </c>
      <c r="C29" s="23">
        <v>0</v>
      </c>
      <c r="D29" s="23">
        <v>4300000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4300000</v>
      </c>
      <c r="L29" s="23">
        <v>0</v>
      </c>
      <c r="M29" s="23">
        <v>0</v>
      </c>
      <c r="N29" s="24">
        <v>0</v>
      </c>
      <c r="O29" s="23">
        <v>0</v>
      </c>
      <c r="P29" s="23">
        <v>2078179.66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2076859.1</v>
      </c>
      <c r="X29" s="23">
        <v>0</v>
      </c>
      <c r="Y29" s="23">
        <v>1320.56</v>
      </c>
      <c r="Z29" s="25" t="s">
        <v>83</v>
      </c>
      <c r="AA29" s="27">
        <v>3800</v>
      </c>
      <c r="AB29" s="76">
        <f t="shared" si="1"/>
        <v>0</v>
      </c>
      <c r="AC29" s="85">
        <v>3800</v>
      </c>
      <c r="AM29" s="71"/>
      <c r="AN29" s="18">
        <f t="shared" si="3"/>
        <v>3800</v>
      </c>
      <c r="AP29" s="113"/>
    </row>
    <row r="30" spans="1:42" s="4" customFormat="1" ht="47.25">
      <c r="A30" s="22" t="s">
        <v>86</v>
      </c>
      <c r="B30" s="23">
        <v>1000000</v>
      </c>
      <c r="C30" s="23">
        <v>0</v>
      </c>
      <c r="D30" s="23">
        <v>1000000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1000000</v>
      </c>
      <c r="L30" s="23">
        <v>0</v>
      </c>
      <c r="M30" s="23">
        <v>0</v>
      </c>
      <c r="N30" s="24">
        <v>0</v>
      </c>
      <c r="O30" s="23">
        <v>0</v>
      </c>
      <c r="P30" s="23">
        <v>315255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315255</v>
      </c>
      <c r="X30" s="23">
        <v>0</v>
      </c>
      <c r="Y30" s="23">
        <v>0</v>
      </c>
      <c r="Z30" s="25" t="s">
        <v>85</v>
      </c>
      <c r="AA30" s="27">
        <v>3719.1</v>
      </c>
      <c r="AB30" s="76">
        <f t="shared" si="1"/>
        <v>2481.7000000000003</v>
      </c>
      <c r="AC30" s="111">
        <v>6200.8</v>
      </c>
      <c r="AM30" s="71">
        <v>3219.1</v>
      </c>
      <c r="AN30" s="18">
        <f t="shared" si="3"/>
        <v>2981.7000000000003</v>
      </c>
      <c r="AO30" s="4">
        <v>4785</v>
      </c>
      <c r="AP30" s="113">
        <v>6059</v>
      </c>
    </row>
    <row r="31" spans="1:42" s="4" customFormat="1" ht="31.5">
      <c r="A31" s="22" t="s">
        <v>88</v>
      </c>
      <c r="B31" s="23">
        <v>10000</v>
      </c>
      <c r="C31" s="23">
        <v>0</v>
      </c>
      <c r="D31" s="23">
        <v>10000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10000</v>
      </c>
      <c r="L31" s="23">
        <v>0</v>
      </c>
      <c r="M31" s="23">
        <v>0</v>
      </c>
      <c r="N31" s="24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5" t="s">
        <v>87</v>
      </c>
      <c r="AA31" s="27"/>
      <c r="AB31" s="76">
        <f t="shared" si="1"/>
        <v>0</v>
      </c>
      <c r="AC31" s="85"/>
      <c r="AM31" s="71"/>
      <c r="AN31" s="18">
        <f t="shared" si="3"/>
        <v>0</v>
      </c>
    </row>
    <row r="32" spans="1:42" s="4" customFormat="1" ht="31.5">
      <c r="A32" s="22" t="s">
        <v>90</v>
      </c>
      <c r="B32" s="23">
        <v>1100000</v>
      </c>
      <c r="C32" s="23">
        <v>0</v>
      </c>
      <c r="D32" s="23">
        <v>1100000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1100000</v>
      </c>
      <c r="L32" s="23">
        <v>0</v>
      </c>
      <c r="M32" s="23">
        <v>0</v>
      </c>
      <c r="N32" s="24">
        <v>0</v>
      </c>
      <c r="O32" s="23">
        <v>0</v>
      </c>
      <c r="P32" s="23">
        <v>183917.79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183917.79</v>
      </c>
      <c r="X32" s="23">
        <v>0</v>
      </c>
      <c r="Y32" s="23">
        <v>0</v>
      </c>
      <c r="Z32" s="25" t="s">
        <v>89</v>
      </c>
      <c r="AA32" s="27">
        <v>573</v>
      </c>
      <c r="AB32" s="76">
        <f t="shared" si="1"/>
        <v>24</v>
      </c>
      <c r="AC32" s="85">
        <v>597</v>
      </c>
      <c r="AM32" s="71"/>
      <c r="AN32" s="18">
        <f t="shared" si="3"/>
        <v>597</v>
      </c>
    </row>
    <row r="33" spans="1:40" s="4" customFormat="1" ht="15.75">
      <c r="A33" s="22" t="s">
        <v>92</v>
      </c>
      <c r="B33" s="23">
        <v>11064.59</v>
      </c>
      <c r="C33" s="23">
        <v>0</v>
      </c>
      <c r="D33" s="23">
        <v>11064.59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11064.59</v>
      </c>
      <c r="L33" s="23">
        <v>0</v>
      </c>
      <c r="M33" s="23">
        <v>0</v>
      </c>
      <c r="N33" s="24">
        <v>0</v>
      </c>
      <c r="O33" s="23">
        <v>0</v>
      </c>
      <c r="P33" s="23">
        <v>12990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12990</v>
      </c>
      <c r="X33" s="23">
        <v>0</v>
      </c>
      <c r="Y33" s="23">
        <v>0</v>
      </c>
      <c r="Z33" s="25" t="s">
        <v>91</v>
      </c>
      <c r="AA33" s="33"/>
      <c r="AB33" s="76">
        <f t="shared" si="1"/>
        <v>0</v>
      </c>
      <c r="AC33" s="88"/>
      <c r="AM33" s="71"/>
      <c r="AN33" s="18">
        <f t="shared" si="3"/>
        <v>0</v>
      </c>
    </row>
    <row r="34" spans="1:40" s="4" customFormat="1" ht="15.75">
      <c r="A34" s="22" t="s">
        <v>94</v>
      </c>
      <c r="B34" s="23">
        <v>0</v>
      </c>
      <c r="C34" s="23">
        <v>0</v>
      </c>
      <c r="D34" s="23">
        <v>0</v>
      </c>
      <c r="E34" s="23">
        <v>323014202.04000002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312860002.04000002</v>
      </c>
      <c r="L34" s="23">
        <v>0</v>
      </c>
      <c r="M34" s="23">
        <v>10154200</v>
      </c>
      <c r="N34" s="24">
        <v>0</v>
      </c>
      <c r="O34" s="23">
        <v>0</v>
      </c>
      <c r="P34" s="23">
        <v>0</v>
      </c>
      <c r="Q34" s="23">
        <v>202163180.66999999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195930591.66999999</v>
      </c>
      <c r="X34" s="23">
        <v>0</v>
      </c>
      <c r="Y34" s="23">
        <v>6232589</v>
      </c>
      <c r="Z34" s="25" t="s">
        <v>93</v>
      </c>
      <c r="AA34" s="33">
        <f>AA35</f>
        <v>374629.7</v>
      </c>
      <c r="AB34" s="76">
        <f t="shared" si="1"/>
        <v>14207.299999999988</v>
      </c>
      <c r="AC34" s="88">
        <v>388837</v>
      </c>
      <c r="AD34" s="33">
        <f t="shared" ref="AD34:AM34" si="4">AD35</f>
        <v>0</v>
      </c>
      <c r="AE34" s="33">
        <f t="shared" si="4"/>
        <v>0</v>
      </c>
      <c r="AF34" s="33">
        <f t="shared" si="4"/>
        <v>0</v>
      </c>
      <c r="AG34" s="33">
        <f t="shared" si="4"/>
        <v>0</v>
      </c>
      <c r="AH34" s="33">
        <f t="shared" si="4"/>
        <v>0</v>
      </c>
      <c r="AI34" s="33">
        <f t="shared" si="4"/>
        <v>0</v>
      </c>
      <c r="AJ34" s="33">
        <f t="shared" si="4"/>
        <v>0</v>
      </c>
      <c r="AK34" s="33">
        <f t="shared" si="4"/>
        <v>0</v>
      </c>
      <c r="AL34" s="33">
        <f t="shared" si="4"/>
        <v>0</v>
      </c>
      <c r="AM34" s="33">
        <f t="shared" si="4"/>
        <v>30415.699999999997</v>
      </c>
      <c r="AN34" s="18">
        <f t="shared" si="3"/>
        <v>358421.3</v>
      </c>
    </row>
    <row r="35" spans="1:40" s="4" customFormat="1" ht="63">
      <c r="A35" s="22" t="s">
        <v>96</v>
      </c>
      <c r="B35" s="23">
        <v>0</v>
      </c>
      <c r="C35" s="23">
        <v>0</v>
      </c>
      <c r="D35" s="23">
        <v>0</v>
      </c>
      <c r="E35" s="23">
        <v>323014202.04000002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312860002.04000002</v>
      </c>
      <c r="L35" s="23">
        <v>0</v>
      </c>
      <c r="M35" s="23">
        <v>10154200</v>
      </c>
      <c r="N35" s="24">
        <v>0</v>
      </c>
      <c r="O35" s="23">
        <v>0</v>
      </c>
      <c r="P35" s="23">
        <v>0</v>
      </c>
      <c r="Q35" s="23">
        <v>202163230.66999999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195930641.66999999</v>
      </c>
      <c r="X35" s="23">
        <v>0</v>
      </c>
      <c r="Y35" s="23">
        <v>6232589</v>
      </c>
      <c r="Z35" s="25" t="s">
        <v>95</v>
      </c>
      <c r="AA35" s="33">
        <f>AA36+AA41+AA55</f>
        <v>374629.7</v>
      </c>
      <c r="AB35" s="76">
        <f t="shared" si="1"/>
        <v>14207.299999999988</v>
      </c>
      <c r="AC35" s="88">
        <v>388837</v>
      </c>
      <c r="AD35" s="33">
        <f t="shared" ref="AD35:AM35" si="5">AD36+AD41+AD55+AD69</f>
        <v>0</v>
      </c>
      <c r="AE35" s="33">
        <f t="shared" si="5"/>
        <v>0</v>
      </c>
      <c r="AF35" s="33">
        <f t="shared" si="5"/>
        <v>0</v>
      </c>
      <c r="AG35" s="33">
        <f t="shared" si="5"/>
        <v>0</v>
      </c>
      <c r="AH35" s="33">
        <f t="shared" si="5"/>
        <v>0</v>
      </c>
      <c r="AI35" s="33">
        <f t="shared" si="5"/>
        <v>0</v>
      </c>
      <c r="AJ35" s="33">
        <f t="shared" si="5"/>
        <v>0</v>
      </c>
      <c r="AK35" s="33">
        <f t="shared" si="5"/>
        <v>0</v>
      </c>
      <c r="AL35" s="33">
        <f t="shared" si="5"/>
        <v>0</v>
      </c>
      <c r="AM35" s="33">
        <f t="shared" si="5"/>
        <v>30415.699999999997</v>
      </c>
      <c r="AN35" s="18">
        <f t="shared" si="3"/>
        <v>358421.3</v>
      </c>
    </row>
    <row r="36" spans="1:40" s="4" customFormat="1" ht="31.5">
      <c r="A36" s="22" t="s">
        <v>98</v>
      </c>
      <c r="B36" s="23">
        <v>0</v>
      </c>
      <c r="C36" s="23">
        <v>0</v>
      </c>
      <c r="D36" s="23">
        <v>0</v>
      </c>
      <c r="E36" s="23">
        <v>114394000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105405000</v>
      </c>
      <c r="L36" s="23">
        <v>0</v>
      </c>
      <c r="M36" s="23">
        <v>8989000</v>
      </c>
      <c r="N36" s="24">
        <v>0</v>
      </c>
      <c r="O36" s="23">
        <v>0</v>
      </c>
      <c r="P36" s="23">
        <v>0</v>
      </c>
      <c r="Q36" s="23">
        <v>78252889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72602900</v>
      </c>
      <c r="X36" s="23">
        <v>0</v>
      </c>
      <c r="Y36" s="23">
        <v>5649989</v>
      </c>
      <c r="Z36" s="25" t="s">
        <v>97</v>
      </c>
      <c r="AA36" s="33">
        <f>AA37+AA40</f>
        <v>115027</v>
      </c>
      <c r="AB36" s="76">
        <f t="shared" si="1"/>
        <v>0</v>
      </c>
      <c r="AC36" s="88">
        <f>AC37+AC40</f>
        <v>115027</v>
      </c>
      <c r="AD36" s="33">
        <f t="shared" ref="AD36:AM36" si="6">AD37+AD40</f>
        <v>0</v>
      </c>
      <c r="AE36" s="33">
        <f t="shared" si="6"/>
        <v>0</v>
      </c>
      <c r="AF36" s="33">
        <f t="shared" si="6"/>
        <v>0</v>
      </c>
      <c r="AG36" s="33">
        <f t="shared" si="6"/>
        <v>0</v>
      </c>
      <c r="AH36" s="33">
        <f t="shared" si="6"/>
        <v>0</v>
      </c>
      <c r="AI36" s="33">
        <f t="shared" si="6"/>
        <v>0</v>
      </c>
      <c r="AJ36" s="33">
        <f t="shared" si="6"/>
        <v>0</v>
      </c>
      <c r="AK36" s="33">
        <f t="shared" si="6"/>
        <v>0</v>
      </c>
      <c r="AL36" s="33">
        <f t="shared" si="6"/>
        <v>0</v>
      </c>
      <c r="AM36" s="33">
        <f t="shared" si="6"/>
        <v>0</v>
      </c>
      <c r="AN36" s="18">
        <f t="shared" si="3"/>
        <v>115027</v>
      </c>
    </row>
    <row r="37" spans="1:40" s="3" customFormat="1" ht="31.5">
      <c r="A37" s="34" t="s">
        <v>100</v>
      </c>
      <c r="B37" s="35">
        <v>0</v>
      </c>
      <c r="C37" s="35">
        <v>0</v>
      </c>
      <c r="D37" s="35">
        <v>0</v>
      </c>
      <c r="E37" s="35">
        <v>114394000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105405000</v>
      </c>
      <c r="L37" s="35">
        <v>0</v>
      </c>
      <c r="M37" s="35">
        <v>8989000</v>
      </c>
      <c r="N37" s="36">
        <v>0</v>
      </c>
      <c r="O37" s="35">
        <v>0</v>
      </c>
      <c r="P37" s="35">
        <v>0</v>
      </c>
      <c r="Q37" s="35">
        <v>78252889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72602900</v>
      </c>
      <c r="X37" s="35">
        <v>0</v>
      </c>
      <c r="Y37" s="35">
        <v>5649989</v>
      </c>
      <c r="Z37" s="37" t="s">
        <v>99</v>
      </c>
      <c r="AA37" s="38">
        <f>AA38+AA39</f>
        <v>103309</v>
      </c>
      <c r="AB37" s="76">
        <f t="shared" si="1"/>
        <v>0</v>
      </c>
      <c r="AC37" s="89">
        <v>103309</v>
      </c>
      <c r="AM37" s="73"/>
      <c r="AN37" s="18">
        <f t="shared" si="3"/>
        <v>103309</v>
      </c>
    </row>
    <row r="38" spans="1:40" s="3" customFormat="1" ht="63">
      <c r="A38" s="34" t="s">
        <v>101</v>
      </c>
      <c r="B38" s="35">
        <v>0</v>
      </c>
      <c r="C38" s="35">
        <v>0</v>
      </c>
      <c r="D38" s="35">
        <v>0</v>
      </c>
      <c r="E38" s="35">
        <v>105405000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105405000</v>
      </c>
      <c r="L38" s="35">
        <v>0</v>
      </c>
      <c r="M38" s="35">
        <v>0</v>
      </c>
      <c r="N38" s="36">
        <v>0</v>
      </c>
      <c r="O38" s="35">
        <v>0</v>
      </c>
      <c r="P38" s="35">
        <v>0</v>
      </c>
      <c r="Q38" s="35">
        <v>72602900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72602900</v>
      </c>
      <c r="X38" s="35">
        <v>0</v>
      </c>
      <c r="Y38" s="35">
        <v>0</v>
      </c>
      <c r="Z38" s="37" t="s">
        <v>147</v>
      </c>
      <c r="AA38" s="38">
        <v>103309</v>
      </c>
      <c r="AB38" s="76">
        <f t="shared" si="1"/>
        <v>0</v>
      </c>
      <c r="AC38" s="89">
        <v>103309</v>
      </c>
      <c r="AM38" s="73"/>
      <c r="AN38" s="18">
        <f t="shared" si="3"/>
        <v>103309</v>
      </c>
    </row>
    <row r="39" spans="1:40" s="3" customFormat="1" ht="63">
      <c r="A39" s="34" t="s">
        <v>102</v>
      </c>
      <c r="B39" s="35">
        <v>0</v>
      </c>
      <c r="C39" s="35">
        <v>0</v>
      </c>
      <c r="D39" s="35">
        <v>0</v>
      </c>
      <c r="E39" s="35">
        <v>8989000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8989000</v>
      </c>
      <c r="N39" s="36">
        <v>0</v>
      </c>
      <c r="O39" s="35">
        <v>0</v>
      </c>
      <c r="P39" s="35">
        <v>0</v>
      </c>
      <c r="Q39" s="35">
        <v>5649989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35">
        <v>0</v>
      </c>
      <c r="X39" s="35">
        <v>0</v>
      </c>
      <c r="Y39" s="35">
        <v>5649989</v>
      </c>
      <c r="Z39" s="37" t="s">
        <v>148</v>
      </c>
      <c r="AA39" s="97"/>
      <c r="AB39" s="98"/>
      <c r="AC39" s="97"/>
      <c r="AM39" s="73"/>
      <c r="AN39" s="18">
        <f t="shared" si="3"/>
        <v>0</v>
      </c>
    </row>
    <row r="40" spans="1:40" s="3" customFormat="1" ht="39.75" customHeight="1">
      <c r="A40" s="34" t="s">
        <v>146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6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7" t="s">
        <v>145</v>
      </c>
      <c r="AA40" s="38">
        <v>11718</v>
      </c>
      <c r="AB40" s="76">
        <f t="shared" si="1"/>
        <v>0</v>
      </c>
      <c r="AC40" s="89">
        <v>11718</v>
      </c>
      <c r="AM40" s="73"/>
      <c r="AN40" s="18">
        <f t="shared" si="3"/>
        <v>11718</v>
      </c>
    </row>
    <row r="41" spans="1:40" s="4" customFormat="1" ht="47.25">
      <c r="A41" s="22" t="s">
        <v>104</v>
      </c>
      <c r="B41" s="23">
        <v>0</v>
      </c>
      <c r="C41" s="23">
        <v>0</v>
      </c>
      <c r="D41" s="23">
        <v>0</v>
      </c>
      <c r="E41" s="23">
        <v>27548302.039999999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27548302.039999999</v>
      </c>
      <c r="L41" s="23">
        <v>0</v>
      </c>
      <c r="M41" s="23">
        <v>0</v>
      </c>
      <c r="N41" s="24">
        <v>0</v>
      </c>
      <c r="O41" s="23">
        <v>0</v>
      </c>
      <c r="P41" s="23">
        <v>0</v>
      </c>
      <c r="Q41" s="23">
        <v>4696145.67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3">
        <v>4696145.67</v>
      </c>
      <c r="X41" s="23">
        <v>0</v>
      </c>
      <c r="Y41" s="23">
        <v>0</v>
      </c>
      <c r="Z41" s="25" t="s">
        <v>103</v>
      </c>
      <c r="AA41" s="33">
        <f>AA42+AA44+AA46+AA48+AA50+AA51+AA52</f>
        <v>64418.3</v>
      </c>
      <c r="AB41" s="76">
        <f t="shared" si="1"/>
        <v>10129.699999999997</v>
      </c>
      <c r="AC41" s="88">
        <f>AC42+AC44+AC46+AC48+AC50+AC51+AC54+AC52+AC53</f>
        <v>74548</v>
      </c>
      <c r="AD41" s="33">
        <f t="shared" ref="AD41:AM41" si="7">AD42+AD44+AD46+AD48+AD50+AD51+AD54</f>
        <v>0</v>
      </c>
      <c r="AE41" s="33">
        <f t="shared" si="7"/>
        <v>0</v>
      </c>
      <c r="AF41" s="33">
        <f t="shared" si="7"/>
        <v>0</v>
      </c>
      <c r="AG41" s="33">
        <f t="shared" si="7"/>
        <v>0</v>
      </c>
      <c r="AH41" s="33">
        <f t="shared" si="7"/>
        <v>0</v>
      </c>
      <c r="AI41" s="33">
        <f t="shared" si="7"/>
        <v>0</v>
      </c>
      <c r="AJ41" s="33">
        <f t="shared" si="7"/>
        <v>0</v>
      </c>
      <c r="AK41" s="33">
        <f t="shared" si="7"/>
        <v>0</v>
      </c>
      <c r="AL41" s="33">
        <f t="shared" si="7"/>
        <v>0</v>
      </c>
      <c r="AM41" s="33">
        <f t="shared" si="7"/>
        <v>30415.699999999997</v>
      </c>
      <c r="AN41" s="18">
        <f t="shared" si="3"/>
        <v>44132.3</v>
      </c>
    </row>
    <row r="42" spans="1:40" s="3" customFormat="1" ht="126">
      <c r="A42" s="34" t="s">
        <v>106</v>
      </c>
      <c r="B42" s="35">
        <v>0</v>
      </c>
      <c r="C42" s="35">
        <v>0</v>
      </c>
      <c r="D42" s="35">
        <v>0</v>
      </c>
      <c r="E42" s="35">
        <v>15132740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15132740</v>
      </c>
      <c r="L42" s="35">
        <v>0</v>
      </c>
      <c r="M42" s="35">
        <v>0</v>
      </c>
      <c r="N42" s="36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  <c r="W42" s="35">
        <v>0</v>
      </c>
      <c r="X42" s="35">
        <v>0</v>
      </c>
      <c r="Y42" s="35">
        <v>0</v>
      </c>
      <c r="Z42" s="37" t="s">
        <v>105</v>
      </c>
      <c r="AA42" s="38">
        <f>AA43</f>
        <v>30639</v>
      </c>
      <c r="AB42" s="76">
        <f t="shared" si="1"/>
        <v>0</v>
      </c>
      <c r="AC42" s="89">
        <v>30639</v>
      </c>
      <c r="AM42" s="73"/>
      <c r="AN42" s="18">
        <f t="shared" si="3"/>
        <v>30639</v>
      </c>
    </row>
    <row r="43" spans="1:40" s="3" customFormat="1" ht="141.75">
      <c r="A43" s="34" t="s">
        <v>108</v>
      </c>
      <c r="B43" s="35">
        <v>0</v>
      </c>
      <c r="C43" s="35">
        <v>0</v>
      </c>
      <c r="D43" s="35">
        <v>0</v>
      </c>
      <c r="E43" s="35">
        <v>15132740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15132740</v>
      </c>
      <c r="L43" s="35">
        <v>0</v>
      </c>
      <c r="M43" s="35">
        <v>0</v>
      </c>
      <c r="N43" s="36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  <c r="W43" s="35">
        <v>0</v>
      </c>
      <c r="X43" s="35">
        <v>0</v>
      </c>
      <c r="Y43" s="35">
        <v>0</v>
      </c>
      <c r="Z43" s="37" t="s">
        <v>107</v>
      </c>
      <c r="AA43" s="38">
        <v>30639</v>
      </c>
      <c r="AB43" s="76">
        <f t="shared" si="1"/>
        <v>0</v>
      </c>
      <c r="AC43" s="89">
        <v>30639</v>
      </c>
      <c r="AM43" s="73"/>
      <c r="AN43" s="18">
        <f t="shared" si="3"/>
        <v>30639</v>
      </c>
    </row>
    <row r="44" spans="1:40" s="3" customFormat="1" ht="47.25">
      <c r="A44" s="34" t="s">
        <v>110</v>
      </c>
      <c r="B44" s="35">
        <v>0</v>
      </c>
      <c r="C44" s="35">
        <v>0</v>
      </c>
      <c r="D44" s="35">
        <v>0</v>
      </c>
      <c r="E44" s="35">
        <v>4696145.67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4696145.67</v>
      </c>
      <c r="L44" s="35">
        <v>0</v>
      </c>
      <c r="M44" s="35">
        <v>0</v>
      </c>
      <c r="N44" s="36">
        <v>0</v>
      </c>
      <c r="O44" s="35">
        <v>0</v>
      </c>
      <c r="P44" s="35">
        <v>0</v>
      </c>
      <c r="Q44" s="35">
        <v>4696145.67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  <c r="W44" s="35">
        <v>4696145.67</v>
      </c>
      <c r="X44" s="35">
        <v>0</v>
      </c>
      <c r="Y44" s="35">
        <v>0</v>
      </c>
      <c r="Z44" s="37" t="s">
        <v>109</v>
      </c>
      <c r="AA44" s="38">
        <v>5281.9</v>
      </c>
      <c r="AB44" s="76">
        <f t="shared" si="1"/>
        <v>0</v>
      </c>
      <c r="AC44" s="89">
        <v>5281.9</v>
      </c>
      <c r="AM44" s="38">
        <v>5281.9</v>
      </c>
      <c r="AN44" s="18">
        <f t="shared" si="3"/>
        <v>0</v>
      </c>
    </row>
    <row r="45" spans="1:40" s="3" customFormat="1" ht="47.25">
      <c r="A45" s="34" t="s">
        <v>112</v>
      </c>
      <c r="B45" s="35">
        <v>0</v>
      </c>
      <c r="C45" s="35">
        <v>0</v>
      </c>
      <c r="D45" s="35">
        <v>0</v>
      </c>
      <c r="E45" s="35">
        <v>4696145.67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4696145.67</v>
      </c>
      <c r="L45" s="35">
        <v>0</v>
      </c>
      <c r="M45" s="35">
        <v>0</v>
      </c>
      <c r="N45" s="36">
        <v>0</v>
      </c>
      <c r="O45" s="35">
        <v>0</v>
      </c>
      <c r="P45" s="35">
        <v>0</v>
      </c>
      <c r="Q45" s="35">
        <v>4696145.67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  <c r="W45" s="35">
        <v>4696145.67</v>
      </c>
      <c r="X45" s="35">
        <v>0</v>
      </c>
      <c r="Y45" s="35">
        <v>0</v>
      </c>
      <c r="Z45" s="37" t="s">
        <v>111</v>
      </c>
      <c r="AA45" s="38">
        <v>5281.9</v>
      </c>
      <c r="AB45" s="76">
        <f t="shared" si="1"/>
        <v>0</v>
      </c>
      <c r="AC45" s="89">
        <v>5281.9</v>
      </c>
      <c r="AM45" s="38">
        <v>5281.7</v>
      </c>
      <c r="AN45" s="18">
        <f t="shared" si="3"/>
        <v>0.1999999999998181</v>
      </c>
    </row>
    <row r="46" spans="1:40" s="3" customFormat="1" ht="31.5">
      <c r="A46" s="34" t="s">
        <v>114</v>
      </c>
      <c r="B46" s="35">
        <v>0</v>
      </c>
      <c r="C46" s="35">
        <v>0</v>
      </c>
      <c r="D46" s="35">
        <v>0</v>
      </c>
      <c r="E46" s="35">
        <v>222416.37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222416.37</v>
      </c>
      <c r="L46" s="35">
        <v>0</v>
      </c>
      <c r="M46" s="35">
        <v>0</v>
      </c>
      <c r="N46" s="36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  <c r="W46" s="35">
        <v>0</v>
      </c>
      <c r="X46" s="35">
        <v>0</v>
      </c>
      <c r="Y46" s="35">
        <v>0</v>
      </c>
      <c r="Z46" s="37" t="s">
        <v>113</v>
      </c>
      <c r="AA46" s="38">
        <v>924.4</v>
      </c>
      <c r="AB46" s="76">
        <f t="shared" si="1"/>
        <v>0</v>
      </c>
      <c r="AC46" s="89">
        <v>924.4</v>
      </c>
      <c r="AM46" s="38">
        <v>123.7</v>
      </c>
      <c r="AN46" s="18">
        <f t="shared" si="3"/>
        <v>800.69999999999993</v>
      </c>
    </row>
    <row r="47" spans="1:40" s="3" customFormat="1" ht="33.75" customHeight="1">
      <c r="A47" s="34" t="s">
        <v>115</v>
      </c>
      <c r="B47" s="35">
        <v>0</v>
      </c>
      <c r="C47" s="35">
        <v>0</v>
      </c>
      <c r="D47" s="35">
        <v>0</v>
      </c>
      <c r="E47" s="35">
        <v>222416.37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222416.37</v>
      </c>
      <c r="L47" s="35">
        <v>0</v>
      </c>
      <c r="M47" s="35">
        <v>0</v>
      </c>
      <c r="N47" s="36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35">
        <v>0</v>
      </c>
      <c r="W47" s="35">
        <v>0</v>
      </c>
      <c r="X47" s="35">
        <v>0</v>
      </c>
      <c r="Y47" s="35">
        <v>0</v>
      </c>
      <c r="Z47" s="37" t="s">
        <v>166</v>
      </c>
      <c r="AA47" s="38">
        <v>924.4</v>
      </c>
      <c r="AB47" s="76">
        <f t="shared" si="1"/>
        <v>0</v>
      </c>
      <c r="AC47" s="89">
        <v>924.4</v>
      </c>
      <c r="AM47" s="38">
        <v>123.7</v>
      </c>
      <c r="AN47" s="18">
        <f t="shared" si="3"/>
        <v>800.69999999999993</v>
      </c>
    </row>
    <row r="48" spans="1:40" s="3" customFormat="1" ht="47.25">
      <c r="A48" s="34" t="s">
        <v>117</v>
      </c>
      <c r="B48" s="35">
        <v>0</v>
      </c>
      <c r="C48" s="35">
        <v>0</v>
      </c>
      <c r="D48" s="35">
        <v>0</v>
      </c>
      <c r="E48" s="35">
        <v>7497000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7497000</v>
      </c>
      <c r="L48" s="35">
        <v>0</v>
      </c>
      <c r="M48" s="35">
        <v>0</v>
      </c>
      <c r="N48" s="36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35">
        <v>0</v>
      </c>
      <c r="W48" s="35">
        <v>0</v>
      </c>
      <c r="X48" s="35">
        <v>0</v>
      </c>
      <c r="Y48" s="35">
        <v>0</v>
      </c>
      <c r="Z48" s="37" t="s">
        <v>116</v>
      </c>
      <c r="AA48" s="38">
        <v>12500</v>
      </c>
      <c r="AB48" s="76">
        <f t="shared" si="1"/>
        <v>0</v>
      </c>
      <c r="AC48" s="89">
        <v>12500</v>
      </c>
      <c r="AM48" s="38">
        <v>12500</v>
      </c>
      <c r="AN48" s="18">
        <f t="shared" si="3"/>
        <v>0</v>
      </c>
    </row>
    <row r="49" spans="1:40" s="3" customFormat="1" ht="63">
      <c r="A49" s="34" t="s">
        <v>119</v>
      </c>
      <c r="B49" s="35">
        <v>0</v>
      </c>
      <c r="C49" s="35">
        <v>0</v>
      </c>
      <c r="D49" s="35">
        <v>0</v>
      </c>
      <c r="E49" s="35">
        <v>7497000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7497000</v>
      </c>
      <c r="L49" s="35">
        <v>0</v>
      </c>
      <c r="M49" s="35">
        <v>0</v>
      </c>
      <c r="N49" s="36">
        <v>0</v>
      </c>
      <c r="O49" s="35">
        <v>0</v>
      </c>
      <c r="P49" s="35">
        <v>0</v>
      </c>
      <c r="Q49" s="35">
        <v>0</v>
      </c>
      <c r="R49" s="35">
        <v>0</v>
      </c>
      <c r="S49" s="35">
        <v>0</v>
      </c>
      <c r="T49" s="35">
        <v>0</v>
      </c>
      <c r="U49" s="35">
        <v>0</v>
      </c>
      <c r="V49" s="35">
        <v>0</v>
      </c>
      <c r="W49" s="35">
        <v>0</v>
      </c>
      <c r="X49" s="35">
        <v>0</v>
      </c>
      <c r="Y49" s="35">
        <v>0</v>
      </c>
      <c r="Z49" s="37" t="s">
        <v>118</v>
      </c>
      <c r="AA49" s="38">
        <v>12500</v>
      </c>
      <c r="AB49" s="76">
        <f t="shared" si="1"/>
        <v>0</v>
      </c>
      <c r="AC49" s="89">
        <v>12500</v>
      </c>
      <c r="AM49" s="38">
        <v>12500</v>
      </c>
      <c r="AN49" s="18">
        <f t="shared" si="3"/>
        <v>0</v>
      </c>
    </row>
    <row r="50" spans="1:40" s="3" customFormat="1" ht="31.5">
      <c r="A50" s="68" t="s">
        <v>168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7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74" t="s">
        <v>165</v>
      </c>
      <c r="AA50" s="38">
        <v>8000</v>
      </c>
      <c r="AB50" s="76">
        <f t="shared" si="1"/>
        <v>0</v>
      </c>
      <c r="AC50" s="89">
        <v>8000</v>
      </c>
      <c r="AM50" s="38">
        <v>8000</v>
      </c>
      <c r="AN50" s="18">
        <f t="shared" si="3"/>
        <v>0</v>
      </c>
    </row>
    <row r="51" spans="1:40" s="3" customFormat="1" ht="31.5">
      <c r="A51" s="66" t="s">
        <v>169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7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74" t="s">
        <v>167</v>
      </c>
      <c r="AA51" s="38">
        <v>4510.1000000000004</v>
      </c>
      <c r="AB51" s="76">
        <f t="shared" si="1"/>
        <v>-2497.8000000000002</v>
      </c>
      <c r="AC51" s="80">
        <v>2012.3</v>
      </c>
      <c r="AM51" s="38">
        <v>4510.1000000000004</v>
      </c>
      <c r="AN51" s="18">
        <f t="shared" si="3"/>
        <v>-2497.8000000000002</v>
      </c>
    </row>
    <row r="52" spans="1:40" s="109" customFormat="1" ht="47.25">
      <c r="A52" s="106" t="s">
        <v>149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8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74" t="s">
        <v>176</v>
      </c>
      <c r="AA52" s="38">
        <v>2562.9</v>
      </c>
      <c r="AB52" s="76">
        <f t="shared" si="1"/>
        <v>0</v>
      </c>
      <c r="AC52" s="89">
        <v>2562.9</v>
      </c>
      <c r="AM52" s="38"/>
      <c r="AN52" s="18"/>
    </row>
    <row r="53" spans="1:40" s="3" customFormat="1" ht="82.5" customHeight="1">
      <c r="A53" s="78" t="s">
        <v>177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100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101" t="s">
        <v>178</v>
      </c>
      <c r="AA53" s="102"/>
      <c r="AB53" s="103">
        <f t="shared" si="1"/>
        <v>3218.6</v>
      </c>
      <c r="AC53" s="104">
        <v>3218.6</v>
      </c>
      <c r="AM53" s="102"/>
      <c r="AN53" s="105"/>
    </row>
    <row r="54" spans="1:40" s="4" customFormat="1" ht="47.25">
      <c r="A54" s="28" t="s">
        <v>174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4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74" t="s">
        <v>175</v>
      </c>
      <c r="AA54" s="33"/>
      <c r="AB54" s="76">
        <f t="shared" si="1"/>
        <v>9408.9</v>
      </c>
      <c r="AC54" s="90">
        <v>9408.9</v>
      </c>
      <c r="AD54" s="77"/>
      <c r="AE54" s="77"/>
      <c r="AF54" s="77"/>
      <c r="AG54" s="77"/>
      <c r="AH54" s="77"/>
      <c r="AI54" s="77"/>
      <c r="AJ54" s="77"/>
      <c r="AK54" s="77"/>
      <c r="AL54" s="77"/>
      <c r="AM54" s="33"/>
      <c r="AN54" s="18"/>
    </row>
    <row r="55" spans="1:40" s="4" customFormat="1" ht="31.5">
      <c r="A55" s="22" t="s">
        <v>121</v>
      </c>
      <c r="B55" s="23">
        <v>0</v>
      </c>
      <c r="C55" s="23">
        <v>0</v>
      </c>
      <c r="D55" s="23">
        <v>0</v>
      </c>
      <c r="E55" s="23">
        <v>181071900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179906700</v>
      </c>
      <c r="L55" s="23">
        <v>0</v>
      </c>
      <c r="M55" s="23">
        <v>1165200</v>
      </c>
      <c r="N55" s="24">
        <v>0</v>
      </c>
      <c r="O55" s="23">
        <v>0</v>
      </c>
      <c r="P55" s="23">
        <v>0</v>
      </c>
      <c r="Q55" s="23">
        <v>119214196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118631596</v>
      </c>
      <c r="X55" s="23">
        <v>0</v>
      </c>
      <c r="Y55" s="23">
        <v>582600</v>
      </c>
      <c r="Z55" s="25" t="s">
        <v>120</v>
      </c>
      <c r="AA55" s="33">
        <f>AA56+AA64+AA65+AA67</f>
        <v>195184.40000000002</v>
      </c>
      <c r="AB55" s="76">
        <f t="shared" si="1"/>
        <v>-228.70000000001164</v>
      </c>
      <c r="AC55" s="81">
        <f>AC58+AC59+AC60+AC61+AC62+AC63+AC65+AC67</f>
        <v>194955.7</v>
      </c>
      <c r="AD55" s="33">
        <f t="shared" ref="AD55:AM55" si="8">AD56+AD64+AD65+AD67</f>
        <v>0</v>
      </c>
      <c r="AE55" s="33">
        <f t="shared" si="8"/>
        <v>0</v>
      </c>
      <c r="AF55" s="33">
        <f t="shared" si="8"/>
        <v>0</v>
      </c>
      <c r="AG55" s="33">
        <f t="shared" si="8"/>
        <v>0</v>
      </c>
      <c r="AH55" s="33">
        <f t="shared" si="8"/>
        <v>0</v>
      </c>
      <c r="AI55" s="33">
        <f t="shared" si="8"/>
        <v>0</v>
      </c>
      <c r="AJ55" s="33">
        <f t="shared" si="8"/>
        <v>0</v>
      </c>
      <c r="AK55" s="33">
        <f t="shared" si="8"/>
        <v>0</v>
      </c>
      <c r="AL55" s="33">
        <f t="shared" si="8"/>
        <v>0</v>
      </c>
      <c r="AM55" s="33">
        <f t="shared" si="8"/>
        <v>0</v>
      </c>
      <c r="AN55" s="18">
        <f t="shared" si="3"/>
        <v>194955.7</v>
      </c>
    </row>
    <row r="56" spans="1:40" s="3" customFormat="1" ht="47.25">
      <c r="A56" s="34" t="s">
        <v>123</v>
      </c>
      <c r="B56" s="35">
        <v>0</v>
      </c>
      <c r="C56" s="35">
        <v>0</v>
      </c>
      <c r="D56" s="35">
        <v>0</v>
      </c>
      <c r="E56" s="35">
        <v>177741500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177741500</v>
      </c>
      <c r="L56" s="35">
        <v>0</v>
      </c>
      <c r="M56" s="35">
        <v>0</v>
      </c>
      <c r="N56" s="36">
        <v>0</v>
      </c>
      <c r="O56" s="35">
        <v>0</v>
      </c>
      <c r="P56" s="35">
        <v>0</v>
      </c>
      <c r="Q56" s="35">
        <v>117654448</v>
      </c>
      <c r="R56" s="35">
        <v>0</v>
      </c>
      <c r="S56" s="35">
        <v>0</v>
      </c>
      <c r="T56" s="35">
        <v>0</v>
      </c>
      <c r="U56" s="35">
        <v>0</v>
      </c>
      <c r="V56" s="35">
        <v>0</v>
      </c>
      <c r="W56" s="35">
        <v>117654448</v>
      </c>
      <c r="X56" s="35">
        <v>0</v>
      </c>
      <c r="Y56" s="35">
        <v>0</v>
      </c>
      <c r="Z56" s="37" t="s">
        <v>122</v>
      </c>
      <c r="AA56" s="38">
        <f>AA57</f>
        <v>192810.40000000002</v>
      </c>
      <c r="AB56" s="76"/>
      <c r="AC56" s="89">
        <v>0</v>
      </c>
      <c r="AM56" s="73"/>
      <c r="AN56" s="18">
        <f t="shared" si="3"/>
        <v>0</v>
      </c>
    </row>
    <row r="57" spans="1:40" s="3" customFormat="1" ht="63">
      <c r="A57" s="34" t="s">
        <v>125</v>
      </c>
      <c r="B57" s="35">
        <v>0</v>
      </c>
      <c r="C57" s="35">
        <v>0</v>
      </c>
      <c r="D57" s="35">
        <v>0</v>
      </c>
      <c r="E57" s="35">
        <v>177741500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177741500</v>
      </c>
      <c r="L57" s="35">
        <v>0</v>
      </c>
      <c r="M57" s="35">
        <v>0</v>
      </c>
      <c r="N57" s="36">
        <v>0</v>
      </c>
      <c r="O57" s="35">
        <v>0</v>
      </c>
      <c r="P57" s="35">
        <v>0</v>
      </c>
      <c r="Q57" s="35">
        <v>117654448</v>
      </c>
      <c r="R57" s="35">
        <v>0</v>
      </c>
      <c r="S57" s="35">
        <v>0</v>
      </c>
      <c r="T57" s="35">
        <v>0</v>
      </c>
      <c r="U57" s="35">
        <v>0</v>
      </c>
      <c r="V57" s="35">
        <v>0</v>
      </c>
      <c r="W57" s="35">
        <v>117654448</v>
      </c>
      <c r="X57" s="35">
        <v>0</v>
      </c>
      <c r="Y57" s="35">
        <v>0</v>
      </c>
      <c r="Z57" s="37" t="s">
        <v>124</v>
      </c>
      <c r="AA57" s="38">
        <f>AA58+AA59+AA60+AA61+AA62+AA63</f>
        <v>192810.40000000002</v>
      </c>
      <c r="AB57" s="76"/>
      <c r="AC57" s="89">
        <v>0</v>
      </c>
      <c r="AM57" s="73"/>
      <c r="AN57" s="18">
        <f t="shared" si="3"/>
        <v>0</v>
      </c>
    </row>
    <row r="58" spans="1:40" s="3" customFormat="1" ht="84" customHeight="1">
      <c r="A58" s="39" t="s">
        <v>150</v>
      </c>
      <c r="B58" s="40" t="s">
        <v>151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6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40" t="s">
        <v>151</v>
      </c>
      <c r="AA58" s="41">
        <v>47671</v>
      </c>
      <c r="AB58" s="76">
        <f t="shared" si="1"/>
        <v>0</v>
      </c>
      <c r="AC58" s="91">
        <v>47671</v>
      </c>
      <c r="AM58" s="73"/>
      <c r="AN58" s="18">
        <f t="shared" si="3"/>
        <v>47671</v>
      </c>
    </row>
    <row r="59" spans="1:40" s="3" customFormat="1" ht="114.75" customHeight="1">
      <c r="A59" s="42" t="s">
        <v>152</v>
      </c>
      <c r="B59" s="43" t="s">
        <v>153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6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43" t="s">
        <v>153</v>
      </c>
      <c r="AA59" s="44">
        <v>116527.7</v>
      </c>
      <c r="AB59" s="76">
        <f t="shared" si="1"/>
        <v>0</v>
      </c>
      <c r="AC59" s="91">
        <v>116527.7</v>
      </c>
      <c r="AM59" s="73"/>
      <c r="AN59" s="18">
        <f t="shared" si="3"/>
        <v>116527.7</v>
      </c>
    </row>
    <row r="60" spans="1:40" s="3" customFormat="1" ht="60" customHeight="1">
      <c r="A60" s="42" t="s">
        <v>154</v>
      </c>
      <c r="B60" s="43" t="s">
        <v>155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6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43" t="s">
        <v>155</v>
      </c>
      <c r="AA60" s="44">
        <v>25861</v>
      </c>
      <c r="AB60" s="76">
        <f t="shared" si="1"/>
        <v>0</v>
      </c>
      <c r="AC60" s="91">
        <v>25861</v>
      </c>
      <c r="AM60" s="73"/>
      <c r="AN60" s="18">
        <f t="shared" si="3"/>
        <v>25861</v>
      </c>
    </row>
    <row r="61" spans="1:40" s="3" customFormat="1" ht="95.25" customHeight="1">
      <c r="A61" s="42" t="s">
        <v>156</v>
      </c>
      <c r="B61" s="43" t="s">
        <v>157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6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43" t="s">
        <v>157</v>
      </c>
      <c r="AA61" s="44">
        <v>1848.2</v>
      </c>
      <c r="AB61" s="76">
        <f t="shared" si="1"/>
        <v>0</v>
      </c>
      <c r="AC61" s="91">
        <v>1848.2</v>
      </c>
      <c r="AM61" s="73"/>
      <c r="AN61" s="18">
        <f t="shared" si="3"/>
        <v>1848.2</v>
      </c>
    </row>
    <row r="62" spans="1:40" s="3" customFormat="1" ht="56.25" customHeight="1">
      <c r="A62" s="42" t="s">
        <v>158</v>
      </c>
      <c r="B62" s="43" t="s">
        <v>159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6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43" t="s">
        <v>159</v>
      </c>
      <c r="AA62" s="44">
        <v>325</v>
      </c>
      <c r="AB62" s="76">
        <f t="shared" si="1"/>
        <v>0</v>
      </c>
      <c r="AC62" s="91">
        <v>325</v>
      </c>
      <c r="AM62" s="73"/>
      <c r="AN62" s="18">
        <f t="shared" si="3"/>
        <v>325</v>
      </c>
    </row>
    <row r="63" spans="1:40" s="3" customFormat="1" ht="100.5" customHeight="1">
      <c r="A63" s="39" t="s">
        <v>160</v>
      </c>
      <c r="B63" s="43" t="s">
        <v>161</v>
      </c>
      <c r="C63" s="39" t="s">
        <v>160</v>
      </c>
      <c r="D63" s="43" t="s">
        <v>161</v>
      </c>
      <c r="E63" s="39" t="s">
        <v>160</v>
      </c>
      <c r="F63" s="43" t="s">
        <v>161</v>
      </c>
      <c r="G63" s="39" t="s">
        <v>160</v>
      </c>
      <c r="H63" s="43" t="s">
        <v>161</v>
      </c>
      <c r="I63" s="39" t="s">
        <v>160</v>
      </c>
      <c r="J63" s="43" t="s">
        <v>161</v>
      </c>
      <c r="K63" s="39" t="s">
        <v>160</v>
      </c>
      <c r="L63" s="43" t="s">
        <v>161</v>
      </c>
      <c r="M63" s="39" t="s">
        <v>160</v>
      </c>
      <c r="N63" s="43" t="s">
        <v>161</v>
      </c>
      <c r="O63" s="39" t="s">
        <v>160</v>
      </c>
      <c r="P63" s="43" t="s">
        <v>161</v>
      </c>
      <c r="Q63" s="39" t="s">
        <v>160</v>
      </c>
      <c r="R63" s="43" t="s">
        <v>161</v>
      </c>
      <c r="S63" s="39" t="s">
        <v>160</v>
      </c>
      <c r="T63" s="43" t="s">
        <v>161</v>
      </c>
      <c r="U63" s="39" t="s">
        <v>160</v>
      </c>
      <c r="V63" s="43" t="s">
        <v>161</v>
      </c>
      <c r="W63" s="39" t="s">
        <v>160</v>
      </c>
      <c r="X63" s="43" t="s">
        <v>161</v>
      </c>
      <c r="Y63" s="39" t="s">
        <v>160</v>
      </c>
      <c r="Z63" s="43" t="s">
        <v>161</v>
      </c>
      <c r="AA63" s="44">
        <v>577.5</v>
      </c>
      <c r="AB63" s="76">
        <f t="shared" si="1"/>
        <v>-362.7</v>
      </c>
      <c r="AC63" s="79">
        <v>214.8</v>
      </c>
      <c r="AM63" s="73"/>
      <c r="AN63" s="18">
        <f t="shared" si="3"/>
        <v>214.8</v>
      </c>
    </row>
    <row r="64" spans="1:40" s="3" customFormat="1" ht="85.5" customHeight="1">
      <c r="A64" s="39" t="s">
        <v>162</v>
      </c>
      <c r="B64" s="45"/>
      <c r="C64" s="46"/>
      <c r="D64" s="45"/>
      <c r="E64" s="46"/>
      <c r="F64" s="45"/>
      <c r="G64" s="46"/>
      <c r="H64" s="45"/>
      <c r="I64" s="46"/>
      <c r="J64" s="45"/>
      <c r="K64" s="46"/>
      <c r="L64" s="45"/>
      <c r="M64" s="46"/>
      <c r="N64" s="45"/>
      <c r="O64" s="46"/>
      <c r="P64" s="45"/>
      <c r="Q64" s="46"/>
      <c r="R64" s="45"/>
      <c r="S64" s="46"/>
      <c r="T64" s="45"/>
      <c r="U64" s="46"/>
      <c r="V64" s="45"/>
      <c r="W64" s="46"/>
      <c r="X64" s="45"/>
      <c r="Y64" s="46"/>
      <c r="Z64" s="47" t="s">
        <v>163</v>
      </c>
      <c r="AA64" s="48"/>
      <c r="AB64" s="76">
        <f t="shared" si="1"/>
        <v>0</v>
      </c>
      <c r="AC64" s="92"/>
      <c r="AM64" s="73"/>
      <c r="AN64" s="18">
        <f t="shared" si="3"/>
        <v>0</v>
      </c>
    </row>
    <row r="65" spans="1:40" ht="110.25">
      <c r="A65" s="34" t="s">
        <v>127</v>
      </c>
      <c r="B65" s="35">
        <v>0</v>
      </c>
      <c r="C65" s="35">
        <v>0</v>
      </c>
      <c r="D65" s="35">
        <v>0</v>
      </c>
      <c r="E65" s="35">
        <v>1000000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1000000</v>
      </c>
      <c r="L65" s="35">
        <v>0</v>
      </c>
      <c r="M65" s="35">
        <v>0</v>
      </c>
      <c r="N65" s="36">
        <v>0</v>
      </c>
      <c r="O65" s="35">
        <v>0</v>
      </c>
      <c r="P65" s="35">
        <v>0</v>
      </c>
      <c r="Q65" s="35">
        <v>394548</v>
      </c>
      <c r="R65" s="35">
        <v>0</v>
      </c>
      <c r="S65" s="35">
        <v>0</v>
      </c>
      <c r="T65" s="35">
        <v>0</v>
      </c>
      <c r="U65" s="35">
        <v>0</v>
      </c>
      <c r="V65" s="35">
        <v>0</v>
      </c>
      <c r="W65" s="35">
        <v>394548</v>
      </c>
      <c r="X65" s="35">
        <v>0</v>
      </c>
      <c r="Y65" s="35">
        <v>0</v>
      </c>
      <c r="Z65" s="49" t="s">
        <v>126</v>
      </c>
      <c r="AA65" s="38">
        <v>1200</v>
      </c>
      <c r="AB65" s="76">
        <f t="shared" si="1"/>
        <v>0</v>
      </c>
      <c r="AC65" s="89">
        <v>1200</v>
      </c>
      <c r="AM65" s="70"/>
      <c r="AN65" s="18">
        <f t="shared" si="3"/>
        <v>1200</v>
      </c>
    </row>
    <row r="66" spans="1:40" ht="126">
      <c r="A66" s="34" t="s">
        <v>129</v>
      </c>
      <c r="B66" s="35">
        <v>0</v>
      </c>
      <c r="C66" s="35">
        <v>0</v>
      </c>
      <c r="D66" s="35">
        <v>0</v>
      </c>
      <c r="E66" s="35">
        <v>1000000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1000000</v>
      </c>
      <c r="L66" s="35">
        <v>0</v>
      </c>
      <c r="M66" s="35">
        <v>0</v>
      </c>
      <c r="N66" s="36">
        <v>0</v>
      </c>
      <c r="O66" s="35">
        <v>0</v>
      </c>
      <c r="P66" s="35">
        <v>0</v>
      </c>
      <c r="Q66" s="35">
        <v>394548</v>
      </c>
      <c r="R66" s="35">
        <v>0</v>
      </c>
      <c r="S66" s="35">
        <v>0</v>
      </c>
      <c r="T66" s="35">
        <v>0</v>
      </c>
      <c r="U66" s="35">
        <v>0</v>
      </c>
      <c r="V66" s="35">
        <v>0</v>
      </c>
      <c r="W66" s="35">
        <v>394548</v>
      </c>
      <c r="X66" s="35">
        <v>0</v>
      </c>
      <c r="Y66" s="35">
        <v>0</v>
      </c>
      <c r="Z66" s="49" t="s">
        <v>128</v>
      </c>
      <c r="AA66" s="38">
        <v>1200</v>
      </c>
      <c r="AB66" s="76">
        <f t="shared" si="1"/>
        <v>0</v>
      </c>
      <c r="AC66" s="89">
        <v>1200</v>
      </c>
      <c r="AM66" s="70"/>
      <c r="AN66" s="18">
        <f t="shared" si="3"/>
        <v>1200</v>
      </c>
    </row>
    <row r="67" spans="1:40" ht="63">
      <c r="A67" s="34" t="s">
        <v>131</v>
      </c>
      <c r="B67" s="35">
        <v>0</v>
      </c>
      <c r="C67" s="35">
        <v>0</v>
      </c>
      <c r="D67" s="35">
        <v>0</v>
      </c>
      <c r="E67" s="35">
        <v>2330400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1165200</v>
      </c>
      <c r="L67" s="35">
        <v>0</v>
      </c>
      <c r="M67" s="35">
        <v>1165200</v>
      </c>
      <c r="N67" s="36">
        <v>0</v>
      </c>
      <c r="O67" s="35">
        <v>0</v>
      </c>
      <c r="P67" s="35">
        <v>0</v>
      </c>
      <c r="Q67" s="35">
        <v>1165200</v>
      </c>
      <c r="R67" s="35">
        <v>0</v>
      </c>
      <c r="S67" s="35">
        <v>0</v>
      </c>
      <c r="T67" s="35">
        <v>0</v>
      </c>
      <c r="U67" s="35">
        <v>0</v>
      </c>
      <c r="V67" s="35">
        <v>0</v>
      </c>
      <c r="W67" s="35">
        <v>582600</v>
      </c>
      <c r="X67" s="35">
        <v>0</v>
      </c>
      <c r="Y67" s="35">
        <v>582600</v>
      </c>
      <c r="Z67" s="49" t="s">
        <v>130</v>
      </c>
      <c r="AA67" s="38">
        <v>1174</v>
      </c>
      <c r="AB67" s="76">
        <f t="shared" si="1"/>
        <v>134</v>
      </c>
      <c r="AC67" s="89">
        <v>1308</v>
      </c>
      <c r="AM67" s="70"/>
      <c r="AN67" s="18">
        <f t="shared" si="3"/>
        <v>1308</v>
      </c>
    </row>
    <row r="68" spans="1:40" ht="67.5" customHeight="1">
      <c r="A68" s="34" t="s">
        <v>133</v>
      </c>
      <c r="B68" s="35">
        <v>0</v>
      </c>
      <c r="C68" s="35">
        <v>0</v>
      </c>
      <c r="D68" s="35">
        <v>0</v>
      </c>
      <c r="E68" s="35">
        <v>1165200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1165200</v>
      </c>
      <c r="L68" s="35">
        <v>0</v>
      </c>
      <c r="M68" s="35">
        <v>0</v>
      </c>
      <c r="N68" s="36">
        <v>0</v>
      </c>
      <c r="O68" s="35">
        <v>0</v>
      </c>
      <c r="P68" s="35">
        <v>0</v>
      </c>
      <c r="Q68" s="35">
        <v>582600</v>
      </c>
      <c r="R68" s="35">
        <v>0</v>
      </c>
      <c r="S68" s="35">
        <v>0</v>
      </c>
      <c r="T68" s="35">
        <v>0</v>
      </c>
      <c r="U68" s="35">
        <v>0</v>
      </c>
      <c r="V68" s="35">
        <v>0</v>
      </c>
      <c r="W68" s="35">
        <v>582600</v>
      </c>
      <c r="X68" s="35">
        <v>0</v>
      </c>
      <c r="Y68" s="35">
        <v>0</v>
      </c>
      <c r="Z68" s="49" t="s">
        <v>132</v>
      </c>
      <c r="AA68" s="38">
        <v>1174</v>
      </c>
      <c r="AB68" s="76">
        <f t="shared" si="1"/>
        <v>134</v>
      </c>
      <c r="AC68" s="89">
        <v>1308</v>
      </c>
      <c r="AM68" s="70"/>
      <c r="AN68" s="18">
        <f t="shared" si="3"/>
        <v>1308</v>
      </c>
    </row>
    <row r="69" spans="1:40" ht="15" hidden="1" customHeight="1">
      <c r="A69" s="22" t="s">
        <v>141</v>
      </c>
      <c r="B69" s="23">
        <v>0</v>
      </c>
      <c r="C69" s="23">
        <v>0</v>
      </c>
      <c r="D69" s="23">
        <v>0</v>
      </c>
      <c r="E69" s="23">
        <v>1165200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1165200</v>
      </c>
      <c r="N69" s="24">
        <v>0</v>
      </c>
      <c r="O69" s="23">
        <v>0</v>
      </c>
      <c r="P69" s="23">
        <v>0</v>
      </c>
      <c r="Q69" s="23">
        <v>582600</v>
      </c>
      <c r="R69" s="23">
        <v>0</v>
      </c>
      <c r="S69" s="23">
        <v>0</v>
      </c>
      <c r="T69" s="23">
        <v>0</v>
      </c>
      <c r="U69" s="23">
        <v>0</v>
      </c>
      <c r="V69" s="23">
        <v>0</v>
      </c>
      <c r="W69" s="23">
        <v>0</v>
      </c>
      <c r="X69" s="23">
        <v>0</v>
      </c>
      <c r="Y69" s="23">
        <v>582600</v>
      </c>
      <c r="Z69" s="50" t="s">
        <v>140</v>
      </c>
      <c r="AA69" s="33"/>
      <c r="AB69" s="76">
        <f t="shared" si="1"/>
        <v>0</v>
      </c>
      <c r="AC69" s="88"/>
      <c r="AM69" s="70"/>
      <c r="AN69" s="18">
        <f t="shared" si="3"/>
        <v>0</v>
      </c>
    </row>
    <row r="70" spans="1:40" s="94" customFormat="1" ht="15" customHeight="1">
      <c r="A70" s="22" t="s">
        <v>179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4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50" t="s">
        <v>140</v>
      </c>
      <c r="AA70" s="33"/>
      <c r="AB70" s="76">
        <f t="shared" si="1"/>
        <v>4306.3</v>
      </c>
      <c r="AC70" s="88">
        <v>4306.3</v>
      </c>
      <c r="AM70" s="95"/>
      <c r="AN70" s="18"/>
    </row>
    <row r="71" spans="1:40" ht="78.75">
      <c r="A71" s="51" t="s">
        <v>135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52">
        <v>0</v>
      </c>
      <c r="N71" s="53">
        <v>0</v>
      </c>
      <c r="O71" s="52">
        <v>0</v>
      </c>
      <c r="P71" s="52">
        <v>0</v>
      </c>
      <c r="Q71" s="52">
        <v>-50</v>
      </c>
      <c r="R71" s="52">
        <v>0</v>
      </c>
      <c r="S71" s="52">
        <v>0</v>
      </c>
      <c r="T71" s="52">
        <v>0</v>
      </c>
      <c r="U71" s="52">
        <v>0</v>
      </c>
      <c r="V71" s="52">
        <v>0</v>
      </c>
      <c r="W71" s="52">
        <v>-50</v>
      </c>
      <c r="X71" s="52">
        <v>0</v>
      </c>
      <c r="Y71" s="52">
        <v>0</v>
      </c>
      <c r="Z71" s="54" t="s">
        <v>134</v>
      </c>
      <c r="AA71" s="55"/>
      <c r="AB71" s="76">
        <f t="shared" si="1"/>
        <v>0</v>
      </c>
      <c r="AC71" s="89"/>
      <c r="AM71" s="70"/>
      <c r="AN71" s="18">
        <f t="shared" si="3"/>
        <v>0</v>
      </c>
    </row>
    <row r="72" spans="1:40" ht="63">
      <c r="A72" s="51" t="s">
        <v>137</v>
      </c>
      <c r="B72" s="52">
        <v>0</v>
      </c>
      <c r="C72" s="52">
        <v>0</v>
      </c>
      <c r="D72" s="52">
        <v>0</v>
      </c>
      <c r="E72" s="52">
        <v>0</v>
      </c>
      <c r="F72" s="52">
        <v>0</v>
      </c>
      <c r="G72" s="52">
        <v>0</v>
      </c>
      <c r="H72" s="52">
        <v>0</v>
      </c>
      <c r="I72" s="52">
        <v>0</v>
      </c>
      <c r="J72" s="52">
        <v>0</v>
      </c>
      <c r="K72" s="52">
        <v>0</v>
      </c>
      <c r="L72" s="52">
        <v>0</v>
      </c>
      <c r="M72" s="52">
        <v>0</v>
      </c>
      <c r="N72" s="53">
        <v>0</v>
      </c>
      <c r="O72" s="52">
        <v>0</v>
      </c>
      <c r="P72" s="52">
        <v>0</v>
      </c>
      <c r="Q72" s="52">
        <v>-50</v>
      </c>
      <c r="R72" s="52">
        <v>0</v>
      </c>
      <c r="S72" s="52">
        <v>0</v>
      </c>
      <c r="T72" s="52">
        <v>0</v>
      </c>
      <c r="U72" s="52">
        <v>0</v>
      </c>
      <c r="V72" s="52">
        <v>0</v>
      </c>
      <c r="W72" s="52">
        <v>-50</v>
      </c>
      <c r="X72" s="52">
        <v>0</v>
      </c>
      <c r="Y72" s="52">
        <v>0</v>
      </c>
      <c r="Z72" s="56" t="s">
        <v>136</v>
      </c>
      <c r="AA72" s="55"/>
      <c r="AB72" s="76">
        <f t="shared" si="1"/>
        <v>0</v>
      </c>
      <c r="AC72" s="89"/>
      <c r="AM72" s="70"/>
      <c r="AN72" s="18">
        <f t="shared" si="3"/>
        <v>0</v>
      </c>
    </row>
    <row r="73" spans="1:40" ht="78.75">
      <c r="A73" s="51" t="s">
        <v>139</v>
      </c>
      <c r="B73" s="52">
        <v>0</v>
      </c>
      <c r="C73" s="52">
        <v>0</v>
      </c>
      <c r="D73" s="52">
        <v>0</v>
      </c>
      <c r="E73" s="52">
        <v>0</v>
      </c>
      <c r="F73" s="52">
        <v>0</v>
      </c>
      <c r="G73" s="52">
        <v>0</v>
      </c>
      <c r="H73" s="52">
        <v>0</v>
      </c>
      <c r="I73" s="52">
        <v>0</v>
      </c>
      <c r="J73" s="52">
        <v>0</v>
      </c>
      <c r="K73" s="52">
        <v>0</v>
      </c>
      <c r="L73" s="52">
        <v>0</v>
      </c>
      <c r="M73" s="52">
        <v>0</v>
      </c>
      <c r="N73" s="53">
        <v>0</v>
      </c>
      <c r="O73" s="52">
        <v>0</v>
      </c>
      <c r="P73" s="52">
        <v>0</v>
      </c>
      <c r="Q73" s="52">
        <v>-50</v>
      </c>
      <c r="R73" s="52">
        <v>0</v>
      </c>
      <c r="S73" s="52">
        <v>0</v>
      </c>
      <c r="T73" s="52">
        <v>0</v>
      </c>
      <c r="U73" s="52">
        <v>0</v>
      </c>
      <c r="V73" s="52">
        <v>0</v>
      </c>
      <c r="W73" s="52">
        <v>-50</v>
      </c>
      <c r="X73" s="52">
        <v>0</v>
      </c>
      <c r="Y73" s="52">
        <v>0</v>
      </c>
      <c r="Z73" s="56" t="s">
        <v>138</v>
      </c>
      <c r="AA73" s="55"/>
      <c r="AB73" s="76"/>
      <c r="AC73" s="89"/>
      <c r="AM73" s="70"/>
      <c r="AN73" s="18">
        <f t="shared" si="3"/>
        <v>0</v>
      </c>
    </row>
  </sheetData>
  <mergeCells count="11">
    <mergeCell ref="AM6:AM7"/>
    <mergeCell ref="AN6:AN7"/>
    <mergeCell ref="Z2:AN2"/>
    <mergeCell ref="A3:AN3"/>
    <mergeCell ref="A4:AN4"/>
    <mergeCell ref="AA6:AA7"/>
    <mergeCell ref="AB6:AB7"/>
    <mergeCell ref="A6:A7"/>
    <mergeCell ref="B6:N6"/>
    <mergeCell ref="Z6:Z7"/>
    <mergeCell ref="AC6:AC7"/>
  </mergeCells>
  <phoneticPr fontId="0" type="noConversion"/>
  <pageMargins left="0.78740157480314965" right="0.39370078740157483" top="0.59055118110236227" bottom="0.39370078740157483" header="0" footer="0"/>
  <pageSetup paperSize="9" scale="72" fitToHeight="0" orientation="portrait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10A7A67B-EDC4-4AB1-9899-820CB3FCB32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AUTHORITY\система</dc:creator>
  <cp:lastModifiedBy>Ларса</cp:lastModifiedBy>
  <cp:lastPrinted>2020-01-21T13:35:52Z</cp:lastPrinted>
  <dcterms:created xsi:type="dcterms:W3CDTF">2019-07-15T13:11:17Z</dcterms:created>
  <dcterms:modified xsi:type="dcterms:W3CDTF">2020-11-13T08:12:13Z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18.2.8.29300</vt:lpwstr>
  </property>
  <property fmtid="{D5CDD505-2E9C-101B-9397-08002B2CF9AE}" pid="5" name="Версия базы">
    <vt:lpwstr>18.2.0.53414082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192.168.45.222</vt:lpwstr>
  </property>
  <property fmtid="{D5CDD505-2E9C-101B-9397-08002B2CF9AE}" pid="8" name="База">
    <vt:lpwstr>Svod_Smart</vt:lpwstr>
  </property>
  <property fmtid="{D5CDD505-2E9C-101B-9397-08002B2CF9AE}" pid="9" name="Пользователь">
    <vt:lpwstr>zp00848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не используется</vt:lpwstr>
  </property>
</Properties>
</file>